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velkomst" sheetId="1" r:id="rId1"/>
    <sheet name="indtast f(x)" sheetId="2" r:id="rId2"/>
    <sheet name="tangentens ligning" sheetId="3" r:id="rId3"/>
    <sheet name="nulpunktsbestemmelse" sheetId="4" r:id="rId4"/>
    <sheet name="ekstrenum" sheetId="5" r:id="rId5"/>
    <sheet name="1.afledte(differentiering)" sheetId="6" r:id="rId6"/>
  </sheets>
  <definedNames/>
  <calcPr fullCalcOnLoad="1"/>
</workbook>
</file>

<file path=xl/sharedStrings.xml><?xml version="1.0" encoding="utf-8"?>
<sst xmlns="http://schemas.openxmlformats.org/spreadsheetml/2006/main" count="95" uniqueCount="69">
  <si>
    <t>A:</t>
  </si>
  <si>
    <t>B:</t>
  </si>
  <si>
    <t>C:</t>
  </si>
  <si>
    <t>for x:</t>
  </si>
  <si>
    <t>Slutværdi</t>
  </si>
  <si>
    <t>Startværdi</t>
  </si>
  <si>
    <t>Sammenhørende værdier:</t>
  </si>
  <si>
    <t>x</t>
  </si>
  <si>
    <t>Koefficienter:</t>
  </si>
  <si>
    <t>D:</t>
  </si>
  <si>
    <t>E:</t>
  </si>
  <si>
    <t>F:</t>
  </si>
  <si>
    <t>G:</t>
  </si>
  <si>
    <t>Generel forskrift:</t>
  </si>
  <si>
    <t>f(x) =</t>
  </si>
  <si>
    <t>f(x)  =  A*x^6 + B*x^5 + C*x^4 + D*x^3 + E*x^2 + F*x + G</t>
  </si>
  <si>
    <t xml:space="preserve">funktion </t>
  </si>
  <si>
    <t>Den første afledte : Fortæller om hældningen i et givent X</t>
  </si>
  <si>
    <t>f´(x) =</t>
  </si>
  <si>
    <t>indtast X</t>
  </si>
  <si>
    <t>F(X)</t>
  </si>
  <si>
    <t>linjens ligning</t>
  </si>
  <si>
    <t>linjens ligning er:</t>
  </si>
  <si>
    <t>F' (X) = hældning i punktet</t>
  </si>
  <si>
    <t>Jeg ønsker at finde hældningen i :</t>
  </si>
  <si>
    <t>F*x:</t>
  </si>
  <si>
    <t>E*x^2:</t>
  </si>
  <si>
    <t>D*x^3:</t>
  </si>
  <si>
    <t>C*x^4:</t>
  </si>
  <si>
    <t>B*x^5:</t>
  </si>
  <si>
    <t>A*x^6:</t>
  </si>
  <si>
    <t>f' (x)</t>
  </si>
  <si>
    <t xml:space="preserve">indtast dit gæt på nulpunkt ( se graf) </t>
  </si>
  <si>
    <t>Xn</t>
  </si>
  <si>
    <t>iteration</t>
  </si>
  <si>
    <t>Xn+1</t>
  </si>
  <si>
    <t>Xn-F(xn)/F' (Xn)</t>
  </si>
  <si>
    <t>det nærmeste nulpunkt er</t>
  </si>
  <si>
    <t>mit nærmeste nulpunkt er: (notér)</t>
  </si>
  <si>
    <t>nulpunkt.nr.1</t>
  </si>
  <si>
    <t>nulpunkt.nr.2</t>
  </si>
  <si>
    <t>nulpunkt.nr.3</t>
  </si>
  <si>
    <t>nulpunkt.nr.4</t>
  </si>
  <si>
    <t>Jeg ønsker at finde nulpunkter ved hjælp af newton - rapson</t>
  </si>
  <si>
    <t>f´'(x) =</t>
  </si>
  <si>
    <t xml:space="preserve">iteration </t>
  </si>
  <si>
    <t>X-maksimum</t>
  </si>
  <si>
    <t>X-minimum</t>
  </si>
  <si>
    <t>hældningen er:</t>
  </si>
  <si>
    <t>Jeg ønsker at finde toppunkter ved hjælp af newton-rapson</t>
  </si>
  <si>
    <t>indtast en målværdi tæt ved dit toppunkt</t>
  </si>
  <si>
    <t>f'' (x)</t>
  </si>
  <si>
    <t>xn-f(x)/f´(x)</t>
  </si>
  <si>
    <t>koordinatet for toppunkt er</t>
  </si>
  <si>
    <t>y</t>
  </si>
  <si>
    <t>konkav/konvex</t>
  </si>
  <si>
    <t>noter her dine ekstrenum</t>
  </si>
  <si>
    <t>1. ekstrenum</t>
  </si>
  <si>
    <t>2. ekstrenum</t>
  </si>
  <si>
    <t>3. ekstrenum</t>
  </si>
  <si>
    <t>skærringspunkt med y-aksen</t>
  </si>
  <si>
    <t xml:space="preserve">Velkommen til funktionsundersøgelse </t>
  </si>
  <si>
    <t>I dette program kan du beregne:</t>
  </si>
  <si>
    <t>1. se grafen for en funktion op til 6-orden</t>
  </si>
  <si>
    <t>2. bestemme ligningen for en tangent i punktet</t>
  </si>
  <si>
    <t>3. finde nulpunkter ved hjælp af newton-rapson</t>
  </si>
  <si>
    <t>4. finde toppunkter ved hjælp af newton-rapson</t>
  </si>
  <si>
    <t>5. se udtrykket og grafen for differentialkvotient</t>
  </si>
  <si>
    <t>Indtast her din funktion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</si>
</sst>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.0"/>
    <numFmt numFmtId="189" formatCode="0.000"/>
    <numFmt numFmtId="190" formatCode="0.00000"/>
    <numFmt numFmtId="191" formatCode="0.0000"/>
    <numFmt numFmtId="192" formatCode="0.00000000"/>
    <numFmt numFmtId="193" formatCode="0.0000000"/>
    <numFmt numFmtId="194" formatCode="0.000000"/>
    <numFmt numFmtId="195" formatCode="0.0000000000"/>
    <numFmt numFmtId="196" formatCode="0.000000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color indexed="8"/>
      <name val="Arial"/>
      <family val="2"/>
    </font>
    <font>
      <sz val="8.5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2" fontId="4" fillId="33" borderId="10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189" fontId="4" fillId="33" borderId="13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189" fontId="4" fillId="33" borderId="15" xfId="0" applyNumberFormat="1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6" fillId="35" borderId="0" xfId="0" applyNumberFormat="1" applyFont="1" applyFill="1" applyAlignment="1">
      <alignment/>
    </xf>
    <xf numFmtId="0" fontId="0" fillId="9" borderId="16" xfId="0" applyFont="1" applyFill="1" applyBorder="1" applyAlignment="1">
      <alignment/>
    </xf>
    <xf numFmtId="0" fontId="0" fillId="9" borderId="16" xfId="0" applyFill="1" applyBorder="1" applyAlignment="1">
      <alignment/>
    </xf>
    <xf numFmtId="2" fontId="0" fillId="9" borderId="16" xfId="0" applyNumberFormat="1" applyFill="1" applyBorder="1" applyAlignment="1">
      <alignment/>
    </xf>
    <xf numFmtId="2" fontId="0" fillId="9" borderId="1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F(X)</a:t>
            </a:r>
          </a:p>
        </c:rich>
      </c:tx>
      <c:layout>
        <c:manualLayout>
          <c:xMode val="factor"/>
          <c:yMode val="factor"/>
          <c:x val="0.005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48"/>
          <c:w val="0.804"/>
          <c:h val="0.74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'indtast f(x)'!$T$7</c:f>
              <c:strCache>
                <c:ptCount val="1"/>
                <c:pt idx="0">
                  <c:v>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'indtast f(x)'!$T$8:$T$28</c:f>
              <c:numCache/>
            </c:numRef>
          </c:xVal>
          <c:yVal>
            <c:numRef>
              <c:f>'indtast f(x)'!$U$8:$U$28</c:f>
              <c:numCache/>
            </c:numRef>
          </c:yVal>
          <c:smooth val="1"/>
        </c:ser>
        <c:axId val="11305963"/>
        <c:axId val="34644804"/>
      </c:scatterChart>
      <c:valAx>
        <c:axId val="1130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4804"/>
        <c:crosses val="autoZero"/>
        <c:crossBetween val="midCat"/>
        <c:dispUnits/>
      </c:valAx>
      <c:valAx>
        <c:axId val="3464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455"/>
          <c:w val="0.0862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F(X)</a:t>
            </a:r>
          </a:p>
        </c:rich>
      </c:tx>
      <c:layout>
        <c:manualLayout>
          <c:xMode val="factor"/>
          <c:yMode val="factor"/>
          <c:x val="0.005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48"/>
          <c:w val="0.804"/>
          <c:h val="0.74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'indtast f(x)'!$T$7</c:f>
              <c:strCache>
                <c:ptCount val="1"/>
                <c:pt idx="0">
                  <c:v>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'indtast f(x)'!$T$8:$T$28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xVal>
          <c:yVal>
            <c:numRef>
              <c:f>'indtast f(x)'!$U$8:$U$28</c:f>
              <c:numCache>
                <c:ptCount val="21"/>
                <c:pt idx="0">
                  <c:v>-50.25</c:v>
                </c:pt>
                <c:pt idx="1">
                  <c:v>-36.815312500000005</c:v>
                </c:pt>
                <c:pt idx="2">
                  <c:v>-24.039999999999992</c:v>
                </c:pt>
                <c:pt idx="3">
                  <c:v>-12.364687499999995</c:v>
                </c:pt>
                <c:pt idx="4">
                  <c:v>-2.230000000000004</c:v>
                </c:pt>
                <c:pt idx="5">
                  <c:v>5.9609375</c:v>
                </c:pt>
                <c:pt idx="6">
                  <c:v>11.880000000000003</c:v>
                </c:pt>
                <c:pt idx="7">
                  <c:v>15.3115625</c:v>
                </c:pt>
                <c:pt idx="8">
                  <c:v>16.189999999999998</c:v>
                </c:pt>
                <c:pt idx="9">
                  <c:v>14.6371875</c:v>
                </c:pt>
                <c:pt idx="10">
                  <c:v>11</c:v>
                </c:pt>
                <c:pt idx="11">
                  <c:v>5.8878125</c:v>
                </c:pt>
                <c:pt idx="12">
                  <c:v>0.21000000000000085</c:v>
                </c:pt>
                <c:pt idx="13">
                  <c:v>-4.7865625000000005</c:v>
                </c:pt>
                <c:pt idx="14">
                  <c:v>-7.48</c:v>
                </c:pt>
                <c:pt idx="15">
                  <c:v>-5.8359375</c:v>
                </c:pt>
                <c:pt idx="16">
                  <c:v>2.6299999999999955</c:v>
                </c:pt>
                <c:pt idx="17">
                  <c:v>20.889687500000008</c:v>
                </c:pt>
                <c:pt idx="18">
                  <c:v>52.44</c:v>
                </c:pt>
                <c:pt idx="19">
                  <c:v>101.34031250000001</c:v>
                </c:pt>
                <c:pt idx="20">
                  <c:v>172.25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'tangentens ligning'!$T$4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'tangentens ligning'!$S$5:$S$25</c:f>
            </c:numRef>
          </c:xVal>
          <c:yVal>
            <c:numRef>
              <c:f>'tangentens ligning'!$T$5:$T$25</c:f>
            </c:numRef>
          </c:yVal>
          <c:smooth val="1"/>
        </c:ser>
        <c:axId val="43367781"/>
        <c:axId val="54765710"/>
      </c:scatterChart>
      <c:valAx>
        <c:axId val="43367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5710"/>
        <c:crosses val="autoZero"/>
        <c:crossBetween val="midCat"/>
        <c:dispUnits/>
      </c:valAx>
      <c:valAx>
        <c:axId val="5476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7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F(X)</a:t>
            </a:r>
          </a:p>
        </c:rich>
      </c:tx>
      <c:layout>
        <c:manualLayout>
          <c:xMode val="factor"/>
          <c:yMode val="factor"/>
          <c:x val="0.005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485"/>
          <c:w val="0.804"/>
          <c:h val="0.74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'indtast f(x)'!$T$7</c:f>
              <c:strCache>
                <c:ptCount val="1"/>
                <c:pt idx="0">
                  <c:v>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'indtast f(x)'!$T$8:$T$28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xVal>
          <c:yVal>
            <c:numRef>
              <c:f>'indtast f(x)'!$U$8:$U$28</c:f>
              <c:numCache>
                <c:ptCount val="21"/>
                <c:pt idx="0">
                  <c:v>-50.25</c:v>
                </c:pt>
                <c:pt idx="1">
                  <c:v>-36.815312500000005</c:v>
                </c:pt>
                <c:pt idx="2">
                  <c:v>-24.039999999999992</c:v>
                </c:pt>
                <c:pt idx="3">
                  <c:v>-12.364687499999995</c:v>
                </c:pt>
                <c:pt idx="4">
                  <c:v>-2.230000000000004</c:v>
                </c:pt>
                <c:pt idx="5">
                  <c:v>5.9609375</c:v>
                </c:pt>
                <c:pt idx="6">
                  <c:v>11.880000000000003</c:v>
                </c:pt>
                <c:pt idx="7">
                  <c:v>15.3115625</c:v>
                </c:pt>
                <c:pt idx="8">
                  <c:v>16.189999999999998</c:v>
                </c:pt>
                <c:pt idx="9">
                  <c:v>14.6371875</c:v>
                </c:pt>
                <c:pt idx="10">
                  <c:v>11</c:v>
                </c:pt>
                <c:pt idx="11">
                  <c:v>5.8878125</c:v>
                </c:pt>
                <c:pt idx="12">
                  <c:v>0.21000000000000085</c:v>
                </c:pt>
                <c:pt idx="13">
                  <c:v>-4.7865625000000005</c:v>
                </c:pt>
                <c:pt idx="14">
                  <c:v>-7.48</c:v>
                </c:pt>
                <c:pt idx="15">
                  <c:v>-5.8359375</c:v>
                </c:pt>
                <c:pt idx="16">
                  <c:v>2.6299999999999955</c:v>
                </c:pt>
                <c:pt idx="17">
                  <c:v>20.889687500000008</c:v>
                </c:pt>
                <c:pt idx="18">
                  <c:v>52.44</c:v>
                </c:pt>
                <c:pt idx="19">
                  <c:v>101.34031250000001</c:v>
                </c:pt>
                <c:pt idx="20">
                  <c:v>172.25</c:v>
                </c:pt>
              </c:numCache>
            </c:numRef>
          </c:yVal>
          <c:smooth val="1"/>
        </c:ser>
        <c:axId val="23129343"/>
        <c:axId val="6837496"/>
      </c:scatterChart>
      <c:valAx>
        <c:axId val="2312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7496"/>
        <c:crosses val="autoZero"/>
        <c:crossBetween val="midCat"/>
        <c:dispUnits/>
      </c:valAx>
      <c:valAx>
        <c:axId val="6837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29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456"/>
          <c:w val="0.086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F(X)</a:t>
            </a:r>
          </a:p>
        </c:rich>
      </c:tx>
      <c:layout>
        <c:manualLayout>
          <c:xMode val="factor"/>
          <c:yMode val="factor"/>
          <c:x val="0.007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48"/>
          <c:w val="0.804"/>
          <c:h val="0.74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'indtast f(x)'!$T$7</c:f>
              <c:strCache>
                <c:ptCount val="1"/>
                <c:pt idx="0">
                  <c:v>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'indtast f(x)'!$T$8:$T$28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xVal>
          <c:yVal>
            <c:numRef>
              <c:f>'indtast f(x)'!$U$8:$U$28</c:f>
              <c:numCache>
                <c:ptCount val="21"/>
                <c:pt idx="0">
                  <c:v>-50.25</c:v>
                </c:pt>
                <c:pt idx="1">
                  <c:v>-36.815312500000005</c:v>
                </c:pt>
                <c:pt idx="2">
                  <c:v>-24.039999999999992</c:v>
                </c:pt>
                <c:pt idx="3">
                  <c:v>-12.364687499999995</c:v>
                </c:pt>
                <c:pt idx="4">
                  <c:v>-2.230000000000004</c:v>
                </c:pt>
                <c:pt idx="5">
                  <c:v>5.9609375</c:v>
                </c:pt>
                <c:pt idx="6">
                  <c:v>11.880000000000003</c:v>
                </c:pt>
                <c:pt idx="7">
                  <c:v>15.3115625</c:v>
                </c:pt>
                <c:pt idx="8">
                  <c:v>16.189999999999998</c:v>
                </c:pt>
                <c:pt idx="9">
                  <c:v>14.6371875</c:v>
                </c:pt>
                <c:pt idx="10">
                  <c:v>11</c:v>
                </c:pt>
                <c:pt idx="11">
                  <c:v>5.8878125</c:v>
                </c:pt>
                <c:pt idx="12">
                  <c:v>0.21000000000000085</c:v>
                </c:pt>
                <c:pt idx="13">
                  <c:v>-4.7865625000000005</c:v>
                </c:pt>
                <c:pt idx="14">
                  <c:v>-7.48</c:v>
                </c:pt>
                <c:pt idx="15">
                  <c:v>-5.8359375</c:v>
                </c:pt>
                <c:pt idx="16">
                  <c:v>2.6299999999999955</c:v>
                </c:pt>
                <c:pt idx="17">
                  <c:v>20.889687500000008</c:v>
                </c:pt>
                <c:pt idx="18">
                  <c:v>52.44</c:v>
                </c:pt>
                <c:pt idx="19">
                  <c:v>101.34031250000001</c:v>
                </c:pt>
                <c:pt idx="20">
                  <c:v>172.25</c:v>
                </c:pt>
              </c:numCache>
            </c:numRef>
          </c:yVal>
          <c:smooth val="1"/>
        </c:ser>
        <c:axId val="61537465"/>
        <c:axId val="16966274"/>
      </c:scatterChart>
      <c:valAx>
        <c:axId val="6153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6274"/>
        <c:crosses val="autoZero"/>
        <c:crossBetween val="midCat"/>
        <c:dispUnits/>
      </c:valAx>
      <c:valAx>
        <c:axId val="1696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7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4565"/>
          <c:w val="0.084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grafen for den 1. afledte</a:t>
            </a:r>
          </a:p>
        </c:rich>
      </c:tx>
      <c:layout>
        <c:manualLayout>
          <c:xMode val="factor"/>
          <c:yMode val="factor"/>
          <c:x val="-0.028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49"/>
          <c:w val="0.801"/>
          <c:h val="0.74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'1.afledte(differentiering)'!$T$11</c:f>
              <c:strCache>
                <c:ptCount val="1"/>
                <c:pt idx="0">
                  <c:v>f' (x)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'1.afledte(differentiering)'!$S$12:$S$32</c:f>
              <c:numCache/>
            </c:numRef>
          </c:xVal>
          <c:yVal>
            <c:numRef>
              <c:f>'1.afledte(differentiering)'!$T$12:$T$32</c:f>
              <c:numCache/>
            </c:numRef>
          </c:yVal>
          <c:smooth val="1"/>
        </c:ser>
        <c:axId val="18478739"/>
        <c:axId val="32090924"/>
      </c:scatterChart>
      <c:valAx>
        <c:axId val="1847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90924"/>
        <c:crosses val="autoZero"/>
        <c:crossBetween val="midCat"/>
        <c:dispUnits/>
      </c:valAx>
      <c:valAx>
        <c:axId val="32090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8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45625"/>
          <c:w val="0.10825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18</xdr:row>
      <xdr:rowOff>104775</xdr:rowOff>
    </xdr:from>
    <xdr:to>
      <xdr:col>6</xdr:col>
      <xdr:colOff>552450</xdr:colOff>
      <xdr:row>22</xdr:row>
      <xdr:rowOff>47625</xdr:rowOff>
    </xdr:to>
    <xdr:sp macro="[0]!Makro1">
      <xdr:nvSpPr>
        <xdr:cNvPr id="1" name="Smilende ansigt 2"/>
        <xdr:cNvSpPr>
          <a:spLocks/>
        </xdr:cNvSpPr>
      </xdr:nvSpPr>
      <xdr:spPr>
        <a:xfrm>
          <a:off x="3371850" y="3048000"/>
          <a:ext cx="838200" cy="5905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11</xdr:row>
      <xdr:rowOff>152400</xdr:rowOff>
    </xdr:from>
    <xdr:to>
      <xdr:col>14</xdr:col>
      <xdr:colOff>161925</xdr:colOff>
      <xdr:row>19</xdr:row>
      <xdr:rowOff>57150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6000750" y="1962150"/>
          <a:ext cx="26955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Regneark lavet af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Jan Anders Sørensen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5</xdr:row>
      <xdr:rowOff>9525</xdr:rowOff>
    </xdr:from>
    <xdr:to>
      <xdr:col>16</xdr:col>
      <xdr:colOff>247650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3905250" y="923925"/>
        <a:ext cx="52768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123825</xdr:rowOff>
    </xdr:from>
    <xdr:to>
      <xdr:col>10</xdr:col>
      <xdr:colOff>504825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762125" y="314325"/>
        <a:ext cx="52768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</xdr:row>
      <xdr:rowOff>95250</xdr:rowOff>
    </xdr:from>
    <xdr:to>
      <xdr:col>11</xdr:col>
      <xdr:colOff>200025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962275" y="295275"/>
        <a:ext cx="52768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47625</xdr:rowOff>
    </xdr:from>
    <xdr:to>
      <xdr:col>12</xdr:col>
      <xdr:colOff>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171825" y="409575"/>
        <a:ext cx="5048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9525</xdr:rowOff>
    </xdr:from>
    <xdr:to>
      <xdr:col>15</xdr:col>
      <xdr:colOff>361950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2800350" y="371475"/>
        <a:ext cx="54578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6:H19"/>
  <sheetViews>
    <sheetView tabSelected="1" zoomScalePageLayoutView="0" workbookViewId="0" topLeftCell="A1">
      <selection activeCell="E28" sqref="E28"/>
    </sheetView>
  </sheetViews>
  <sheetFormatPr defaultColWidth="9.140625" defaultRowHeight="12.75"/>
  <sheetData>
    <row r="6" spans="5:8" ht="15">
      <c r="E6" s="32" t="s">
        <v>61</v>
      </c>
      <c r="F6" s="32"/>
      <c r="G6" s="32"/>
      <c r="H6" s="32"/>
    </row>
    <row r="9" ht="12.75">
      <c r="E9" s="17" t="s">
        <v>62</v>
      </c>
    </row>
    <row r="11" ht="12.75">
      <c r="E11" s="17" t="s">
        <v>63</v>
      </c>
    </row>
    <row r="12" ht="12.75">
      <c r="E12" s="17" t="s">
        <v>64</v>
      </c>
    </row>
    <row r="13" ht="12.75">
      <c r="E13" s="17" t="s">
        <v>65</v>
      </c>
    </row>
    <row r="14" ht="12.75">
      <c r="E14" s="17" t="s">
        <v>66</v>
      </c>
    </row>
    <row r="15" ht="12.75">
      <c r="E15" s="17" t="s">
        <v>67</v>
      </c>
    </row>
    <row r="19" spans="5:6" ht="12.75">
      <c r="E19" s="17"/>
      <c r="F19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2.7109375" style="0" customWidth="1"/>
    <col min="2" max="2" width="5.28125" style="0" customWidth="1"/>
    <col min="3" max="4" width="5.57421875" style="0" customWidth="1"/>
    <col min="5" max="5" width="8.57421875" style="0" customWidth="1"/>
    <col min="6" max="6" width="7.7109375" style="0" customWidth="1"/>
    <col min="7" max="7" width="13.8515625" style="0" customWidth="1"/>
    <col min="8" max="8" width="1.57421875" style="0" customWidth="1"/>
    <col min="17" max="17" width="10.57421875" style="0" bestFit="1" customWidth="1"/>
  </cols>
  <sheetData>
    <row r="1" ht="15.75">
      <c r="A1" s="5" t="s">
        <v>68</v>
      </c>
    </row>
    <row r="2" ht="12.75">
      <c r="A2" s="1"/>
    </row>
    <row r="3" spans="19:25" ht="12.75">
      <c r="S3" s="35"/>
      <c r="T3" s="35"/>
      <c r="U3" s="35"/>
      <c r="V3" s="35"/>
      <c r="W3" s="35"/>
      <c r="X3" s="33"/>
      <c r="Y3" s="33"/>
    </row>
    <row r="4" spans="19:25" ht="12.75">
      <c r="S4" s="35"/>
      <c r="T4" s="35"/>
      <c r="U4" s="35"/>
      <c r="V4" s="35"/>
      <c r="W4" s="35"/>
      <c r="X4" s="33"/>
      <c r="Y4" s="33"/>
    </row>
    <row r="5" spans="1:25" ht="18">
      <c r="A5" s="21" t="s">
        <v>16</v>
      </c>
      <c r="B5" s="21"/>
      <c r="C5" s="22" t="s">
        <v>14</v>
      </c>
      <c r="D5" s="21" t="str">
        <f>IF(B15&lt;&gt;0,B15&amp;"x^6 + ","")&amp;IF(B16&lt;&gt;0,B16&amp;"x^5 + ","")&amp;IF(B17&lt;&gt;0,B17&amp;"x^4 + ","")&amp;IF(B18&lt;&gt;0,B18&amp;"x^3 + ","")&amp;IF(B19&lt;&gt;0,B19&amp;"x^2 + ","")&amp;IF(B20&lt;&gt;0,B20&amp;"x + ","")&amp;IF(B21&lt;&gt;0,B21,0)</f>
        <v>0,01x^5 + 0,2x^4 + 1x^3 + -3x^2 + -9x + 11</v>
      </c>
      <c r="E5" s="21"/>
      <c r="S5" s="35"/>
      <c r="T5" s="35"/>
      <c r="U5" s="35"/>
      <c r="V5" s="35"/>
      <c r="W5" s="35"/>
      <c r="X5" s="33"/>
      <c r="Y5" s="33"/>
    </row>
    <row r="6" spans="19:25" ht="12.75">
      <c r="S6" s="35"/>
      <c r="T6" s="35" t="s">
        <v>6</v>
      </c>
      <c r="U6" s="35"/>
      <c r="V6" s="35"/>
      <c r="W6" s="35"/>
      <c r="X6" s="33"/>
      <c r="Y6" s="33"/>
    </row>
    <row r="7" spans="19:25" ht="12.75">
      <c r="S7" s="35"/>
      <c r="T7" s="35" t="s">
        <v>7</v>
      </c>
      <c r="U7" s="35">
        <f>B14</f>
        <v>0</v>
      </c>
      <c r="V7" s="35"/>
      <c r="W7" s="35"/>
      <c r="X7" s="33"/>
      <c r="Y7" s="33"/>
    </row>
    <row r="8" spans="1:25" ht="12.75">
      <c r="A8" s="3" t="s">
        <v>46</v>
      </c>
      <c r="D8" s="3" t="s">
        <v>47</v>
      </c>
      <c r="S8" s="35"/>
      <c r="T8" s="35">
        <f>B9</f>
        <v>-5</v>
      </c>
      <c r="U8" s="35">
        <f aca="true" t="shared" si="0" ref="U8:U28">IF(COUNTA($B$15:$B$21)&gt;0,$B$15*T8^6+$B$16*T8^5+$B$17*T8^4+$B$18*T8^3+$B$19*T8^2+$B$20*T8+$B$21,"")</f>
        <v>-50.25</v>
      </c>
      <c r="V8" s="35"/>
      <c r="W8" s="35"/>
      <c r="X8" s="33"/>
      <c r="Y8" s="33"/>
    </row>
    <row r="9" spans="1:25" ht="12.75">
      <c r="A9" s="2" t="s">
        <v>3</v>
      </c>
      <c r="B9" s="12">
        <v>-5</v>
      </c>
      <c r="D9" s="2" t="s">
        <v>3</v>
      </c>
      <c r="E9" s="12">
        <v>5</v>
      </c>
      <c r="S9" s="35"/>
      <c r="T9" s="35">
        <f aca="true" t="shared" si="1" ref="T9:T28">T8+($E$9-$B$9)/20</f>
        <v>-4.5</v>
      </c>
      <c r="U9" s="35">
        <f t="shared" si="0"/>
        <v>-36.815312500000005</v>
      </c>
      <c r="V9" s="35"/>
      <c r="W9" s="35"/>
      <c r="X9" s="33"/>
      <c r="Y9" s="33"/>
    </row>
    <row r="10" spans="19:25" ht="12.75">
      <c r="S10" s="35"/>
      <c r="T10" s="35">
        <f t="shared" si="1"/>
        <v>-4</v>
      </c>
      <c r="U10" s="35">
        <f t="shared" si="0"/>
        <v>-24.039999999999992</v>
      </c>
      <c r="V10" s="35"/>
      <c r="W10" s="35"/>
      <c r="X10" s="33"/>
      <c r="Y10" s="33"/>
    </row>
    <row r="11" spans="19:25" ht="12.75">
      <c r="S11" s="35"/>
      <c r="T11" s="35">
        <f t="shared" si="1"/>
        <v>-3.5</v>
      </c>
      <c r="U11" s="35">
        <f t="shared" si="0"/>
        <v>-12.364687499999995</v>
      </c>
      <c r="V11" s="35"/>
      <c r="W11" s="35"/>
      <c r="X11" s="33"/>
      <c r="Y11" s="33"/>
    </row>
    <row r="12" spans="19:25" ht="12.75">
      <c r="S12" s="35"/>
      <c r="T12" s="35">
        <f t="shared" si="1"/>
        <v>-3</v>
      </c>
      <c r="U12" s="35">
        <f t="shared" si="0"/>
        <v>-2.230000000000004</v>
      </c>
      <c r="V12" s="35"/>
      <c r="W12" s="35"/>
      <c r="X12" s="33"/>
      <c r="Y12" s="33"/>
    </row>
    <row r="13" spans="1:25" ht="12.75">
      <c r="A13" s="3" t="s">
        <v>8</v>
      </c>
      <c r="S13" s="35"/>
      <c r="T13" s="35">
        <f t="shared" si="1"/>
        <v>-2.5</v>
      </c>
      <c r="U13" s="35">
        <f t="shared" si="0"/>
        <v>5.9609375</v>
      </c>
      <c r="V13" s="35"/>
      <c r="W13" s="35"/>
      <c r="X13" s="33"/>
      <c r="Y13" s="33"/>
    </row>
    <row r="14" spans="2:25" ht="12.75">
      <c r="B14" s="14"/>
      <c r="C14" s="14"/>
      <c r="D14" s="14"/>
      <c r="H14">
        <v>2</v>
      </c>
      <c r="S14" s="35"/>
      <c r="T14" s="35">
        <f t="shared" si="1"/>
        <v>-2</v>
      </c>
      <c r="U14" s="35">
        <f t="shared" si="0"/>
        <v>11.880000000000003</v>
      </c>
      <c r="V14" s="35"/>
      <c r="W14" s="35"/>
      <c r="X14" s="33"/>
      <c r="Y14" s="33"/>
    </row>
    <row r="15" spans="1:25" ht="12.75">
      <c r="A15" s="18" t="s">
        <v>30</v>
      </c>
      <c r="B15" s="12"/>
      <c r="H15">
        <v>2</v>
      </c>
      <c r="S15" s="35"/>
      <c r="T15" s="35">
        <f t="shared" si="1"/>
        <v>-1.5</v>
      </c>
      <c r="U15" s="35">
        <f t="shared" si="0"/>
        <v>15.3115625</v>
      </c>
      <c r="V15" s="35"/>
      <c r="W15" s="35"/>
      <c r="X15" s="33"/>
      <c r="Y15" s="33"/>
    </row>
    <row r="16" spans="1:25" ht="12.75">
      <c r="A16" s="18" t="s">
        <v>29</v>
      </c>
      <c r="B16" s="12">
        <v>0.01</v>
      </c>
      <c r="H16">
        <v>2</v>
      </c>
      <c r="S16" s="35"/>
      <c r="T16" s="35">
        <f t="shared" si="1"/>
        <v>-1</v>
      </c>
      <c r="U16" s="35">
        <f t="shared" si="0"/>
        <v>16.189999999999998</v>
      </c>
      <c r="V16" s="35"/>
      <c r="W16" s="35"/>
      <c r="X16" s="33"/>
      <c r="Y16" s="33"/>
    </row>
    <row r="17" spans="1:25" ht="12.75">
      <c r="A17" s="18" t="s">
        <v>28</v>
      </c>
      <c r="B17" s="12">
        <v>0.2</v>
      </c>
      <c r="H17">
        <v>2</v>
      </c>
      <c r="S17" s="35"/>
      <c r="T17" s="35">
        <f t="shared" si="1"/>
        <v>-0.5</v>
      </c>
      <c r="U17" s="35">
        <f t="shared" si="0"/>
        <v>14.6371875</v>
      </c>
      <c r="V17" s="35"/>
      <c r="W17" s="35"/>
      <c r="X17" s="33"/>
      <c r="Y17" s="33"/>
    </row>
    <row r="18" spans="1:25" ht="12.75">
      <c r="A18" s="18" t="s">
        <v>27</v>
      </c>
      <c r="B18" s="12">
        <v>1</v>
      </c>
      <c r="S18" s="35"/>
      <c r="T18" s="35">
        <f t="shared" si="1"/>
        <v>0</v>
      </c>
      <c r="U18" s="35">
        <f t="shared" si="0"/>
        <v>11</v>
      </c>
      <c r="V18" s="35"/>
      <c r="W18" s="35"/>
      <c r="X18" s="33"/>
      <c r="Y18" s="33"/>
    </row>
    <row r="19" spans="1:25" ht="12.75">
      <c r="A19" s="18" t="s">
        <v>26</v>
      </c>
      <c r="B19" s="12">
        <v>-3</v>
      </c>
      <c r="S19" s="35"/>
      <c r="T19" s="35">
        <f t="shared" si="1"/>
        <v>0.5</v>
      </c>
      <c r="U19" s="35">
        <f t="shared" si="0"/>
        <v>5.8878125</v>
      </c>
      <c r="V19" s="35"/>
      <c r="W19" s="35"/>
      <c r="X19" s="33"/>
      <c r="Y19" s="33"/>
    </row>
    <row r="20" spans="1:25" ht="12.75">
      <c r="A20" s="18" t="s">
        <v>25</v>
      </c>
      <c r="B20" s="12">
        <v>-9</v>
      </c>
      <c r="S20" s="35"/>
      <c r="T20" s="35">
        <f t="shared" si="1"/>
        <v>1</v>
      </c>
      <c r="U20" s="35">
        <f t="shared" si="0"/>
        <v>0.21000000000000085</v>
      </c>
      <c r="V20" s="35"/>
      <c r="W20" s="35"/>
      <c r="X20" s="33"/>
      <c r="Y20" s="33"/>
    </row>
    <row r="21" spans="1:25" ht="12.75">
      <c r="A21" s="2" t="s">
        <v>12</v>
      </c>
      <c r="B21" s="12">
        <v>11</v>
      </c>
      <c r="S21" s="35"/>
      <c r="T21" s="35">
        <f t="shared" si="1"/>
        <v>1.5</v>
      </c>
      <c r="U21" s="35">
        <f t="shared" si="0"/>
        <v>-4.7865625000000005</v>
      </c>
      <c r="V21" s="35"/>
      <c r="W21" s="35"/>
      <c r="X21" s="33"/>
      <c r="Y21" s="33"/>
    </row>
    <row r="22" spans="19:25" ht="12.75">
      <c r="S22" s="35"/>
      <c r="T22" s="35">
        <f t="shared" si="1"/>
        <v>2</v>
      </c>
      <c r="U22" s="35">
        <f t="shared" si="0"/>
        <v>-7.48</v>
      </c>
      <c r="V22" s="35"/>
      <c r="W22" s="35"/>
      <c r="X22" s="33"/>
      <c r="Y22" s="33"/>
    </row>
    <row r="23" spans="1:25" ht="12.75">
      <c r="A23" s="17"/>
      <c r="S23" s="35"/>
      <c r="T23" s="35">
        <f t="shared" si="1"/>
        <v>2.5</v>
      </c>
      <c r="U23" s="35">
        <f t="shared" si="0"/>
        <v>-5.8359375</v>
      </c>
      <c r="V23" s="35"/>
      <c r="W23" s="35"/>
      <c r="X23" s="33"/>
      <c r="Y23" s="33"/>
    </row>
    <row r="24" spans="19:25" ht="12.75">
      <c r="S24" s="35"/>
      <c r="T24" s="35">
        <f t="shared" si="1"/>
        <v>3</v>
      </c>
      <c r="U24" s="35">
        <f t="shared" si="0"/>
        <v>2.6299999999999955</v>
      </c>
      <c r="V24" s="35"/>
      <c r="W24" s="35"/>
      <c r="X24" s="33"/>
      <c r="Y24" s="33"/>
    </row>
    <row r="25" spans="1:25" ht="12.75">
      <c r="A25" s="3" t="s">
        <v>13</v>
      </c>
      <c r="C25" s="15" t="s">
        <v>15</v>
      </c>
      <c r="S25" s="35"/>
      <c r="T25" s="35">
        <f t="shared" si="1"/>
        <v>3.5</v>
      </c>
      <c r="U25" s="35">
        <f t="shared" si="0"/>
        <v>20.889687500000008</v>
      </c>
      <c r="V25" s="35"/>
      <c r="W25" s="35"/>
      <c r="X25" s="33"/>
      <c r="Y25" s="33"/>
    </row>
    <row r="26" spans="19:25" ht="12.75">
      <c r="S26" s="35"/>
      <c r="T26" s="35">
        <f t="shared" si="1"/>
        <v>4</v>
      </c>
      <c r="U26" s="35">
        <f t="shared" si="0"/>
        <v>52.44</v>
      </c>
      <c r="V26" s="35"/>
      <c r="W26" s="35"/>
      <c r="X26" s="33"/>
      <c r="Y26" s="33"/>
    </row>
    <row r="27" spans="19:25" ht="12.75">
      <c r="S27" s="35"/>
      <c r="T27" s="35">
        <f t="shared" si="1"/>
        <v>4.5</v>
      </c>
      <c r="U27" s="35">
        <f t="shared" si="0"/>
        <v>101.34031250000001</v>
      </c>
      <c r="V27" s="35"/>
      <c r="W27" s="35"/>
      <c r="X27" s="33"/>
      <c r="Y27" s="33"/>
    </row>
    <row r="28" spans="19:25" ht="12.75">
      <c r="S28" s="35"/>
      <c r="T28" s="35">
        <f t="shared" si="1"/>
        <v>5</v>
      </c>
      <c r="U28" s="35">
        <f t="shared" si="0"/>
        <v>172.25</v>
      </c>
      <c r="V28" s="35"/>
      <c r="W28" s="35"/>
      <c r="X28" s="33"/>
      <c r="Y28" s="33"/>
    </row>
    <row r="29" spans="19:25" ht="12.75">
      <c r="S29" s="35"/>
      <c r="T29" s="35"/>
      <c r="U29" s="35"/>
      <c r="V29" s="35"/>
      <c r="W29" s="35"/>
      <c r="X29" s="33"/>
      <c r="Y29" s="33"/>
    </row>
    <row r="30" spans="19:25" ht="12.75">
      <c r="S30" s="35"/>
      <c r="T30" s="35"/>
      <c r="U30" s="35"/>
      <c r="V30" s="35"/>
      <c r="W30" s="35"/>
      <c r="X30" s="33"/>
      <c r="Y30" s="33"/>
    </row>
    <row r="31" spans="19:25" ht="12.75">
      <c r="S31" s="35"/>
      <c r="T31" s="35"/>
      <c r="U31" s="35"/>
      <c r="V31" s="35"/>
      <c r="W31" s="35"/>
      <c r="X31" s="33"/>
      <c r="Y31" s="33"/>
    </row>
    <row r="32" spans="19:25" ht="12.75">
      <c r="S32" s="35"/>
      <c r="T32" s="35"/>
      <c r="U32" s="35"/>
      <c r="V32" s="35"/>
      <c r="W32" s="35"/>
      <c r="X32" s="33"/>
      <c r="Y32" s="33"/>
    </row>
    <row r="33" spans="19:25" ht="12.75">
      <c r="S33" s="35"/>
      <c r="T33" s="35"/>
      <c r="U33" s="35"/>
      <c r="V33" s="35"/>
      <c r="W33" s="35"/>
      <c r="X33" s="33"/>
      <c r="Y33" s="33"/>
    </row>
    <row r="34" spans="19:25" ht="12.75">
      <c r="S34" s="33"/>
      <c r="T34" s="33"/>
      <c r="U34" s="33"/>
      <c r="V34" s="33"/>
      <c r="W34" s="33"/>
      <c r="X34" s="33"/>
      <c r="Y34" s="33"/>
    </row>
    <row r="35" spans="19:25" ht="12.75">
      <c r="S35" s="33"/>
      <c r="T35" s="33"/>
      <c r="U35" s="33"/>
      <c r="V35" s="33"/>
      <c r="W35" s="33"/>
      <c r="X35" s="33"/>
      <c r="Y35" s="33"/>
    </row>
    <row r="36" spans="19:25" ht="12.75">
      <c r="S36" s="33"/>
      <c r="T36" s="33"/>
      <c r="U36" s="33"/>
      <c r="V36" s="33"/>
      <c r="W36" s="33"/>
      <c r="X36" s="33"/>
      <c r="Y36" s="33"/>
    </row>
    <row r="37" spans="19:25" ht="12.75">
      <c r="S37" s="33"/>
      <c r="T37" s="33"/>
      <c r="U37" s="33"/>
      <c r="V37" s="33"/>
      <c r="W37" s="33"/>
      <c r="X37" s="33"/>
      <c r="Y37" s="33"/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Y21" sqref="Y21"/>
    </sheetView>
  </sheetViews>
  <sheetFormatPr defaultColWidth="9.140625" defaultRowHeight="12.75"/>
  <cols>
    <col min="1" max="1" width="15.7109375" style="0" customWidth="1"/>
    <col min="15" max="21" width="0" style="0" hidden="1" customWidth="1"/>
  </cols>
  <sheetData>
    <row r="1" spans="1:15" ht="15">
      <c r="A1" s="23" t="s">
        <v>24</v>
      </c>
      <c r="O1" s="3">
        <f>-A4*P6+P9</f>
        <v>-3.879999999999999</v>
      </c>
    </row>
    <row r="3" spans="1:19" ht="13.5" thickBot="1">
      <c r="A3" s="3" t="s">
        <v>19</v>
      </c>
      <c r="S3" s="17" t="s">
        <v>21</v>
      </c>
    </row>
    <row r="4" spans="1:20" ht="13.5" thickBot="1">
      <c r="A4" s="12">
        <v>2</v>
      </c>
      <c r="S4" s="4" t="s">
        <v>7</v>
      </c>
      <c r="T4" s="13">
        <f>'indtast f(x)'!B39</f>
        <v>0</v>
      </c>
    </row>
    <row r="5" spans="16:20" ht="13.5" thickBot="1">
      <c r="P5" s="17" t="s">
        <v>23</v>
      </c>
      <c r="S5" s="6">
        <f>'indtast f(x)'!B9</f>
        <v>-5</v>
      </c>
      <c r="T5" s="7">
        <f>$P$6*S5+'tangentens ligning'!$O$1</f>
        <v>5.1200000000000045</v>
      </c>
    </row>
    <row r="6" spans="1:20" ht="13.5" thickBot="1">
      <c r="A6" s="17" t="s">
        <v>48</v>
      </c>
      <c r="P6">
        <f>'1.afledte(differentiering)'!B16*A4^5+'1.afledte(differentiering)'!B17*A4^4+'1.afledte(differentiering)'!B18*A4^3+'1.afledte(differentiering)'!B19*A4^2+'1.afledte(differentiering)'!B20*A4+'1.afledte(differentiering)'!B21</f>
        <v>-1.8000000000000007</v>
      </c>
      <c r="S6" s="8">
        <f>S5+('indtast f(x)'!$E$9-'indtast f(x)'!$B$9)/20</f>
        <v>-4.5</v>
      </c>
      <c r="T6" s="7">
        <f>$P$6*S6+'tangentens ligning'!$O$1</f>
        <v>4.220000000000004</v>
      </c>
    </row>
    <row r="7" spans="1:20" ht="13.5" thickBot="1">
      <c r="A7">
        <f>P6</f>
        <v>-1.8000000000000007</v>
      </c>
      <c r="S7" s="8">
        <f>S6+('indtast f(x)'!$E$9-'indtast f(x)'!$B$9)/20</f>
        <v>-4</v>
      </c>
      <c r="T7" s="7">
        <f>$P$6*S7+'tangentens ligning'!$O$1</f>
        <v>3.320000000000004</v>
      </c>
    </row>
    <row r="8" spans="1:20" ht="13.5" thickBot="1">
      <c r="A8" s="17" t="s">
        <v>60</v>
      </c>
      <c r="P8" s="17" t="s">
        <v>20</v>
      </c>
      <c r="S8" s="8">
        <f>S7+('indtast f(x)'!$E$9-'indtast f(x)'!$B$9)/20</f>
        <v>-3.5</v>
      </c>
      <c r="T8" s="7">
        <f>$P$6*S8+'tangentens ligning'!$O$1</f>
        <v>2.4200000000000035</v>
      </c>
    </row>
    <row r="9" spans="1:20" ht="13.5" thickBot="1">
      <c r="A9">
        <f>O1</f>
        <v>-3.879999999999999</v>
      </c>
      <c r="P9" s="17">
        <f>'indtast f(x)'!B15*'tangentens ligning'!A4^6+'indtast f(x)'!B16*'tangentens ligning'!A4^5+'indtast f(x)'!B17*'tangentens ligning'!A4^4+'indtast f(x)'!B18*'tangentens ligning'!A4^3+'indtast f(x)'!B19*'tangentens ligning'!A4^2+'indtast f(x)'!B20*'tangentens ligning'!A4+'indtast f(x)'!B21</f>
        <v>-7.48</v>
      </c>
      <c r="S9" s="8">
        <f>S8+('indtast f(x)'!$E$9-'indtast f(x)'!$B$9)/20</f>
        <v>-3</v>
      </c>
      <c r="T9" s="7">
        <f>$P$6*S9+'tangentens ligning'!$O$1</f>
        <v>1.5200000000000031</v>
      </c>
    </row>
    <row r="10" spans="19:20" ht="13.5" thickBot="1">
      <c r="S10" s="8">
        <f>S9+('indtast f(x)'!$E$9-'indtast f(x)'!$B$9)/20</f>
        <v>-2.5</v>
      </c>
      <c r="T10" s="7">
        <f>$P$6*S10+'tangentens ligning'!$O$1</f>
        <v>0.6200000000000028</v>
      </c>
    </row>
    <row r="11" spans="1:20" ht="13.5" thickBot="1">
      <c r="A11" s="3" t="s">
        <v>22</v>
      </c>
      <c r="S11" s="8">
        <f>S10+('indtast f(x)'!$E$9-'indtast f(x)'!$B$9)/20</f>
        <v>-2</v>
      </c>
      <c r="T11" s="7">
        <f>$P$6*S11+'tangentens ligning'!$O$1</f>
        <v>-0.2799999999999976</v>
      </c>
    </row>
    <row r="12" spans="1:20" ht="13.5" thickBot="1">
      <c r="A12" s="3" t="str">
        <f>P6&amp;"X"&amp;O1</f>
        <v>-1,8X-3,88</v>
      </c>
      <c r="B12" s="3"/>
      <c r="C12" s="3"/>
      <c r="S12" s="8">
        <f>S11+('indtast f(x)'!$E$9-'indtast f(x)'!$B$9)/20</f>
        <v>-1.5</v>
      </c>
      <c r="T12" s="7">
        <f>$P$6*S12+'tangentens ligning'!$O$1</f>
        <v>-1.179999999999998</v>
      </c>
    </row>
    <row r="13" spans="19:20" ht="13.5" thickBot="1">
      <c r="S13" s="8">
        <f>S12+('indtast f(x)'!$E$9-'indtast f(x)'!$B$9)/20</f>
        <v>-1</v>
      </c>
      <c r="T13" s="7">
        <f>$P$6*S13+'tangentens ligning'!$O$1</f>
        <v>-2.0799999999999983</v>
      </c>
    </row>
    <row r="14" spans="19:20" ht="13.5" thickBot="1">
      <c r="S14" s="8">
        <f>S13+('indtast f(x)'!$E$9-'indtast f(x)'!$B$9)/20</f>
        <v>-0.5</v>
      </c>
      <c r="T14" s="7">
        <f>$P$6*S14+'tangentens ligning'!$O$1</f>
        <v>-2.9799999999999986</v>
      </c>
    </row>
    <row r="15" spans="19:20" ht="13.5" thickBot="1">
      <c r="S15" s="8">
        <f>S14+('indtast f(x)'!$E$9-'indtast f(x)'!$B$9)/20</f>
        <v>0</v>
      </c>
      <c r="T15" s="7">
        <f>$P$6*S15+'tangentens ligning'!$O$1</f>
        <v>-3.879999999999999</v>
      </c>
    </row>
    <row r="16" spans="19:20" ht="13.5" thickBot="1">
      <c r="S16" s="8">
        <f>S15+('indtast f(x)'!$E$9-'indtast f(x)'!$B$9)/20</f>
        <v>0.5</v>
      </c>
      <c r="T16" s="7">
        <f>$P$6*S16+'tangentens ligning'!$O$1</f>
        <v>-4.779999999999999</v>
      </c>
    </row>
    <row r="17" spans="19:20" ht="13.5" thickBot="1">
      <c r="S17" s="8">
        <f>S16+('indtast f(x)'!$E$9-'indtast f(x)'!$B$9)/20</f>
        <v>1</v>
      </c>
      <c r="T17" s="7">
        <f>$P$6*S17+'tangentens ligning'!$O$1</f>
        <v>-5.68</v>
      </c>
    </row>
    <row r="18" spans="19:20" ht="13.5" thickBot="1">
      <c r="S18" s="8">
        <f>S17+('indtast f(x)'!$E$9-'indtast f(x)'!$B$9)/20</f>
        <v>1.5</v>
      </c>
      <c r="T18" s="7">
        <f>$P$6*S18+'tangentens ligning'!$O$1</f>
        <v>-6.58</v>
      </c>
    </row>
    <row r="19" spans="19:20" ht="13.5" thickBot="1">
      <c r="S19" s="8">
        <f>S18+('indtast f(x)'!$E$9-'indtast f(x)'!$B$9)/20</f>
        <v>2</v>
      </c>
      <c r="T19" s="7">
        <f>$P$6*S19+'tangentens ligning'!$O$1</f>
        <v>-7.48</v>
      </c>
    </row>
    <row r="20" spans="19:20" ht="13.5" thickBot="1">
      <c r="S20" s="8">
        <f>S19+('indtast f(x)'!$E$9-'indtast f(x)'!$B$9)/20</f>
        <v>2.5</v>
      </c>
      <c r="T20" s="7">
        <f>$P$6*S20+'tangentens ligning'!$O$1</f>
        <v>-8.38</v>
      </c>
    </row>
    <row r="21" spans="19:20" ht="13.5" thickBot="1">
      <c r="S21" s="8">
        <f>S20+('indtast f(x)'!$E$9-'indtast f(x)'!$B$9)/20</f>
        <v>3</v>
      </c>
      <c r="T21" s="7">
        <f>$P$6*S21+'tangentens ligning'!$O$1</f>
        <v>-9.280000000000001</v>
      </c>
    </row>
    <row r="22" spans="19:20" ht="13.5" thickBot="1">
      <c r="S22" s="8">
        <f>S21+('indtast f(x)'!$E$9-'indtast f(x)'!$B$9)/20</f>
        <v>3.5</v>
      </c>
      <c r="T22" s="7">
        <f>$P$6*S22+'tangentens ligning'!$O$1</f>
        <v>-10.180000000000001</v>
      </c>
    </row>
    <row r="23" spans="19:20" ht="13.5" thickBot="1">
      <c r="S23" s="8">
        <f>S22+('indtast f(x)'!$E$9-'indtast f(x)'!$B$9)/20</f>
        <v>4</v>
      </c>
      <c r="T23" s="7">
        <f>$P$6*S23+'tangentens ligning'!$O$1</f>
        <v>-11.080000000000002</v>
      </c>
    </row>
    <row r="24" spans="19:20" ht="13.5" thickBot="1">
      <c r="S24" s="8">
        <f>S23+('indtast f(x)'!$E$9-'indtast f(x)'!$B$9)/20</f>
        <v>4.5</v>
      </c>
      <c r="T24" s="7">
        <f>$P$6*S24+'tangentens ligning'!$O$1</f>
        <v>-11.980000000000002</v>
      </c>
    </row>
    <row r="25" spans="19:20" ht="13.5" thickBot="1">
      <c r="S25" s="10">
        <f>S24+('indtast f(x)'!$E$9-'indtast f(x)'!$B$9)/20</f>
        <v>5</v>
      </c>
      <c r="T25" s="7">
        <f>$P$6*S25+'tangentens ligning'!$O$1</f>
        <v>-12.880000000000003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17.7109375" style="0" customWidth="1"/>
    <col min="2" max="2" width="14.00390625" style="0" bestFit="1" customWidth="1"/>
    <col min="3" max="3" width="14.57421875" style="0" customWidth="1"/>
    <col min="4" max="4" width="10.28125" style="0" customWidth="1"/>
    <col min="15" max="21" width="0" style="0" hidden="1" customWidth="1"/>
  </cols>
  <sheetData>
    <row r="1" spans="1:19" ht="15.75" thickBot="1">
      <c r="A1" s="23" t="s">
        <v>43</v>
      </c>
      <c r="G1" s="17"/>
      <c r="O1" s="3">
        <f>-A4*R27+S27</f>
        <v>-664</v>
      </c>
      <c r="S1" s="17" t="s">
        <v>21</v>
      </c>
    </row>
    <row r="2" spans="19:20" ht="13.5" thickBot="1">
      <c r="S2" s="4" t="s">
        <v>7</v>
      </c>
      <c r="T2" s="13">
        <f>'indtast f(x)'!B39</f>
        <v>0</v>
      </c>
    </row>
    <row r="3" spans="1:20" ht="13.5" thickBot="1">
      <c r="A3" s="3" t="s">
        <v>32</v>
      </c>
      <c r="S3" s="6">
        <f>'indtast f(x)'!B9</f>
        <v>-5</v>
      </c>
      <c r="T3" s="7">
        <f>$R$27*S3+nulpunktsbestemmelse!$O$1</f>
        <v>-1500.25</v>
      </c>
    </row>
    <row r="4" spans="1:20" ht="13.5" thickBot="1">
      <c r="A4" s="12">
        <v>5</v>
      </c>
      <c r="S4" s="8">
        <f>S3+('indtast f(x)'!$E$9-'indtast f(x)'!$B$9)/20</f>
        <v>-4.5</v>
      </c>
      <c r="T4" s="7">
        <f>$R$27*S4+nulpunktsbestemmelse!$O$1</f>
        <v>-1416.625</v>
      </c>
    </row>
    <row r="5" spans="19:20" ht="13.5" thickBot="1">
      <c r="S5" s="8">
        <f>S4+('indtast f(x)'!$E$9-'indtast f(x)'!$B$9)/20</f>
        <v>-4</v>
      </c>
      <c r="T5" s="7">
        <f>$R$27*S5+nulpunktsbestemmelse!$O$1</f>
        <v>-1333</v>
      </c>
    </row>
    <row r="6" spans="1:20" ht="13.5" thickBot="1">
      <c r="A6" s="3" t="s">
        <v>37</v>
      </c>
      <c r="S6" s="8">
        <f>S5+('indtast f(x)'!$E$9-'indtast f(x)'!$B$9)/20</f>
        <v>-3.5</v>
      </c>
      <c r="T6" s="7">
        <f>$R$27*S6+nulpunktsbestemmelse!$O$1</f>
        <v>-1249.375</v>
      </c>
    </row>
    <row r="7" spans="1:20" ht="18.75" thickBot="1">
      <c r="A7" s="27">
        <f>Q45</f>
        <v>2.888194834185482</v>
      </c>
      <c r="S7" s="8">
        <f>S6+('indtast f(x)'!$E$9-'indtast f(x)'!$B$9)/20</f>
        <v>-3</v>
      </c>
      <c r="T7" s="7">
        <f>$R$27*S7+nulpunktsbestemmelse!$O$1</f>
        <v>-1165.75</v>
      </c>
    </row>
    <row r="8" spans="19:20" ht="13.5" thickBot="1">
      <c r="S8" s="8">
        <f>S7+('indtast f(x)'!$E$9-'indtast f(x)'!$B$9)/20</f>
        <v>-2.5</v>
      </c>
      <c r="T8" s="7">
        <f>$R$27*S8+nulpunktsbestemmelse!$O$1</f>
        <v>-1082.125</v>
      </c>
    </row>
    <row r="9" spans="1:20" ht="13.5" thickBot="1">
      <c r="A9" s="17" t="s">
        <v>38</v>
      </c>
      <c r="S9" s="8">
        <f>S8+('indtast f(x)'!$E$9-'indtast f(x)'!$B$9)/20</f>
        <v>-2</v>
      </c>
      <c r="T9" s="7">
        <f>$R$27*S9+nulpunktsbestemmelse!$O$1</f>
        <v>-998.5</v>
      </c>
    </row>
    <row r="10" spans="19:20" ht="13.5" thickBot="1">
      <c r="S10" s="8">
        <f>S9+('indtast f(x)'!$E$9-'indtast f(x)'!$B$9)/20</f>
        <v>-1.5</v>
      </c>
      <c r="T10" s="7">
        <f>$R$27*S10+nulpunktsbestemmelse!$O$1</f>
        <v>-914.875</v>
      </c>
    </row>
    <row r="11" spans="1:20" ht="13.5" thickBot="1">
      <c r="A11" s="17" t="s">
        <v>39</v>
      </c>
      <c r="B11" s="12"/>
      <c r="S11" s="8">
        <f>S10+('indtast f(x)'!$E$9-'indtast f(x)'!$B$9)/20</f>
        <v>-1</v>
      </c>
      <c r="T11" s="7">
        <f>$R$27*S11+nulpunktsbestemmelse!$O$1</f>
        <v>-831.25</v>
      </c>
    </row>
    <row r="12" spans="1:20" ht="13.5" thickBot="1">
      <c r="A12" s="17" t="s">
        <v>40</v>
      </c>
      <c r="B12" s="12"/>
      <c r="C12" s="3"/>
      <c r="S12" s="8">
        <f>S11+('indtast f(x)'!$E$9-'indtast f(x)'!$B$9)/20</f>
        <v>-0.5</v>
      </c>
      <c r="T12" s="7">
        <f>$R$27*S12+nulpunktsbestemmelse!$O$1</f>
        <v>-747.625</v>
      </c>
    </row>
    <row r="13" spans="1:20" ht="13.5" thickBot="1">
      <c r="A13" s="17" t="s">
        <v>41</v>
      </c>
      <c r="B13" s="12"/>
      <c r="S13" s="8">
        <f>S12+('indtast f(x)'!$E$9-'indtast f(x)'!$B$9)/20</f>
        <v>0</v>
      </c>
      <c r="T13" s="7">
        <f>$R$27*S13+nulpunktsbestemmelse!$O$1</f>
        <v>-664</v>
      </c>
    </row>
    <row r="14" spans="1:20" ht="13.5" thickBot="1">
      <c r="A14" s="17" t="s">
        <v>42</v>
      </c>
      <c r="B14" s="12"/>
      <c r="S14" s="8">
        <f>S13+('indtast f(x)'!$E$9-'indtast f(x)'!$B$9)/20</f>
        <v>0.5</v>
      </c>
      <c r="T14" s="7">
        <f>$R$27*S14+nulpunktsbestemmelse!$O$1</f>
        <v>-580.375</v>
      </c>
    </row>
    <row r="15" spans="19:20" ht="13.5" thickBot="1">
      <c r="S15" s="8">
        <f>S14+('indtast f(x)'!$E$9-'indtast f(x)'!$B$9)/20</f>
        <v>1</v>
      </c>
      <c r="T15" s="7">
        <f>$R$27*S15+nulpunktsbestemmelse!$O$1</f>
        <v>-496.75</v>
      </c>
    </row>
    <row r="16" spans="19:20" ht="13.5" thickBot="1">
      <c r="S16" s="8">
        <f>S15+('indtast f(x)'!$E$9-'indtast f(x)'!$B$9)/20</f>
        <v>1.5</v>
      </c>
      <c r="T16" s="7">
        <f>$R$27*S16+nulpunktsbestemmelse!$O$1</f>
        <v>-413.125</v>
      </c>
    </row>
    <row r="17" spans="19:20" ht="13.5" thickBot="1">
      <c r="S17" s="8">
        <f>S16+('indtast f(x)'!$E$9-'indtast f(x)'!$B$9)/20</f>
        <v>2</v>
      </c>
      <c r="T17" s="7">
        <f>$R$27*S17+nulpunktsbestemmelse!$O$1</f>
        <v>-329.5</v>
      </c>
    </row>
    <row r="18" spans="19:20" ht="13.5" thickBot="1">
      <c r="S18" s="8">
        <f>S17+('indtast f(x)'!$E$9-'indtast f(x)'!$B$9)/20</f>
        <v>2.5</v>
      </c>
      <c r="T18" s="7">
        <f>$R$27*S18+nulpunktsbestemmelse!$O$1</f>
        <v>-245.875</v>
      </c>
    </row>
    <row r="19" spans="19:20" ht="13.5" thickBot="1">
      <c r="S19" s="8">
        <f>S18+('indtast f(x)'!$E$9-'indtast f(x)'!$B$9)/20</f>
        <v>3</v>
      </c>
      <c r="T19" s="7">
        <f>$R$27*S19+nulpunktsbestemmelse!$O$1</f>
        <v>-162.25</v>
      </c>
    </row>
    <row r="20" spans="19:20" ht="13.5" thickBot="1">
      <c r="S20" s="8">
        <f>S19+('indtast f(x)'!$E$9-'indtast f(x)'!$B$9)/20</f>
        <v>3.5</v>
      </c>
      <c r="T20" s="7">
        <f>$R$27*S20+nulpunktsbestemmelse!$O$1</f>
        <v>-78.625</v>
      </c>
    </row>
    <row r="21" spans="19:20" ht="13.5" thickBot="1">
      <c r="S21" s="8">
        <f>S20+('indtast f(x)'!$E$9-'indtast f(x)'!$B$9)/20</f>
        <v>4</v>
      </c>
      <c r="T21" s="7">
        <f>$R$27*S21+nulpunktsbestemmelse!$O$1</f>
        <v>5</v>
      </c>
    </row>
    <row r="22" spans="19:20" ht="13.5" thickBot="1">
      <c r="S22" s="8">
        <f>S21+('indtast f(x)'!$E$9-'indtast f(x)'!$B$9)/20</f>
        <v>4.5</v>
      </c>
      <c r="T22" s="7">
        <f>$R$27*S22+nulpunktsbestemmelse!$O$1</f>
        <v>88.625</v>
      </c>
    </row>
    <row r="23" spans="19:20" ht="13.5" thickBot="1">
      <c r="S23" s="10">
        <f>S22+('indtast f(x)'!$E$9-'indtast f(x)'!$B$9)/20</f>
        <v>5</v>
      </c>
      <c r="T23" s="7">
        <f>$R$27*S23+nulpunktsbestemmelse!$O$1</f>
        <v>172.25</v>
      </c>
    </row>
    <row r="26" spans="16:20" ht="12.75">
      <c r="P26" s="3" t="s">
        <v>34</v>
      </c>
      <c r="Q26" s="17" t="s">
        <v>35</v>
      </c>
      <c r="R26" s="17" t="s">
        <v>23</v>
      </c>
      <c r="S26" s="17" t="s">
        <v>20</v>
      </c>
      <c r="T26" s="17" t="s">
        <v>36</v>
      </c>
    </row>
    <row r="27" spans="16:20" ht="12.75">
      <c r="P27">
        <v>1</v>
      </c>
      <c r="Q27" s="26">
        <f>A4</f>
        <v>5</v>
      </c>
      <c r="R27">
        <f>'1.afledte(differentiering)'!$B$16*Q27^5+'1.afledte(differentiering)'!$B$17*Q27^4+'1.afledte(differentiering)'!$B$18*Q27^3+'1.afledte(differentiering)'!$B$19*Q27^2+'1.afledte(differentiering)'!$B$20*Q27+'1.afledte(differentiering)'!$B$21</f>
        <v>167.25</v>
      </c>
      <c r="S27" s="17">
        <f>'indtast f(x)'!$B$15*nulpunktsbestemmelse!Q27^6+'indtast f(x)'!$B$16*nulpunktsbestemmelse!Q27^5+'indtast f(x)'!$B$17*nulpunktsbestemmelse!Q27^4+'indtast f(x)'!$B$18*nulpunktsbestemmelse!Q27^3+'indtast f(x)'!$B$19*nulpunktsbestemmelse!Q27^2+'indtast f(x)'!$B$20*nulpunktsbestemmelse!Q27+'indtast f(x)'!$B$21</f>
        <v>172.25</v>
      </c>
      <c r="T27">
        <f>Q27-S27/R27</f>
        <v>3.970104633781764</v>
      </c>
    </row>
    <row r="28" spans="16:20" ht="12.75">
      <c r="P28">
        <v>2</v>
      </c>
      <c r="Q28" s="26">
        <f aca="true" t="shared" si="0" ref="Q28:Q36">T27</f>
        <v>3.970104633781764</v>
      </c>
      <c r="R28" s="25">
        <f>'1.afledte(differentiering)'!$B$16*Q28^5+'1.afledte(differentiering)'!$B$17*Q28^4+'1.afledte(differentiering)'!$B$18*Q28^3+'1.afledte(differentiering)'!$B$19*Q28^2+'1.afledte(differentiering)'!$B$20*Q28+'1.afledte(differentiering)'!$B$21</f>
        <v>76.94674890091025</v>
      </c>
      <c r="S28" s="17">
        <f>'indtast f(x)'!$B$15*nulpunktsbestemmelse!Q28^6+'indtast f(x)'!$B$16*nulpunktsbestemmelse!Q28^5+'indtast f(x)'!$B$17*nulpunktsbestemmelse!Q28^4+'indtast f(x)'!$B$18*nulpunktsbestemmelse!Q28^3+'indtast f(x)'!$B$19*nulpunktsbestemmelse!Q28^2+'indtast f(x)'!$B$20*nulpunktsbestemmelse!Q28+'indtast f(x)'!$B$21</f>
        <v>50.109034579958454</v>
      </c>
      <c r="T28">
        <f>Q28-S28/R28</f>
        <v>3.3188875869837586</v>
      </c>
    </row>
    <row r="29" spans="16:20" ht="12.75">
      <c r="P29">
        <v>3</v>
      </c>
      <c r="Q29" s="26">
        <f t="shared" si="0"/>
        <v>3.3188875869837586</v>
      </c>
      <c r="R29" s="25">
        <f>'1.afledte(differentiering)'!$B$16*Q29^5+'1.afledte(differentiering)'!$B$17*Q29^4+'1.afledte(differentiering)'!$B$18*Q29^3+'1.afledte(differentiering)'!$B$19*Q29^2+'1.afledte(differentiering)'!$B$20*Q29+'1.afledte(differentiering)'!$B$21</f>
        <v>39.44432324402314</v>
      </c>
      <c r="S29" s="17">
        <f>'indtast f(x)'!$B$15*nulpunktsbestemmelse!Q29^6+'indtast f(x)'!$B$16*nulpunktsbestemmelse!Q29^5+'indtast f(x)'!$B$17*nulpunktsbestemmelse!Q29^4+'indtast f(x)'!$B$18*nulpunktsbestemmelse!Q29^3+'indtast f(x)'!$B$19*nulpunktsbestemmelse!Q29^2+'indtast f(x)'!$B$20*nulpunktsbestemmelse!Q29+'indtast f(x)'!$B$21</f>
        <v>12.935498096008917</v>
      </c>
      <c r="T29">
        <f aca="true" t="shared" si="1" ref="T29:T34">Q29-S29/R29</f>
        <v>2.9909443740660673</v>
      </c>
    </row>
    <row r="30" spans="16:20" ht="12.75">
      <c r="P30">
        <v>4</v>
      </c>
      <c r="Q30" s="26">
        <f t="shared" si="0"/>
        <v>2.9909443740660673</v>
      </c>
      <c r="R30" s="25">
        <f>'1.afledte(differentiering)'!$B$16*Q30^5+'1.afledte(differentiering)'!$B$17*Q30^4+'1.afledte(differentiering)'!$B$18*Q30^3+'1.afledte(differentiering)'!$B$19*Q30^2+'1.afledte(differentiering)'!$B$20*Q30+'1.afledte(differentiering)'!$B$21</f>
        <v>25.297887405529323</v>
      </c>
      <c r="S30" s="17">
        <f>'indtast f(x)'!$B$15*nulpunktsbestemmelse!Q30^6+'indtast f(x)'!$B$16*nulpunktsbestemmelse!Q30^5+'indtast f(x)'!$B$17*nulpunktsbestemmelse!Q30^4+'indtast f(x)'!$B$18*nulpunktsbestemmelse!Q30^3+'indtast f(x)'!$B$19*nulpunktsbestemmelse!Q30^2+'indtast f(x)'!$B$20*nulpunktsbestemmelse!Q30+'indtast f(x)'!$B$21</f>
        <v>2.399319089004731</v>
      </c>
      <c r="T30">
        <f t="shared" si="1"/>
        <v>2.8961017079357596</v>
      </c>
    </row>
    <row r="31" spans="16:20" ht="12.75">
      <c r="P31">
        <v>5</v>
      </c>
      <c r="Q31" s="26">
        <f t="shared" si="0"/>
        <v>2.8961017079357596</v>
      </c>
      <c r="R31" s="25">
        <f>'1.afledte(differentiering)'!$B$16*Q31^5+'1.afledte(differentiering)'!$B$17*Q31^4+'1.afledte(differentiering)'!$B$18*Q31^3+'1.afledte(differentiering)'!$B$19*Q31^2+'1.afledte(differentiering)'!$B$20*Q31+'1.afledte(differentiering)'!$B$21</f>
        <v>21.735655872840063</v>
      </c>
      <c r="S31" s="17">
        <f>'indtast f(x)'!$B$15*nulpunktsbestemmelse!Q31^6+'indtast f(x)'!$B$16*nulpunktsbestemmelse!Q31^5+'indtast f(x)'!$B$17*nulpunktsbestemmelse!Q31^4+'indtast f(x)'!$B$18*nulpunktsbestemmelse!Q31^3+'indtast f(x)'!$B$19*nulpunktsbestemmelse!Q31^2+'indtast f(x)'!$B$20*nulpunktsbestemmelse!Q31+'indtast f(x)'!$B$21</f>
        <v>0.17072640879333534</v>
      </c>
      <c r="T31">
        <f t="shared" si="1"/>
        <v>2.8882470377205087</v>
      </c>
    </row>
    <row r="32" spans="16:20" ht="12.75">
      <c r="P32">
        <v>6</v>
      </c>
      <c r="Q32" s="26">
        <f t="shared" si="0"/>
        <v>2.8882470377205087</v>
      </c>
      <c r="R32" s="25">
        <f>'1.afledte(differentiering)'!$B$16*Q32^5+'1.afledte(differentiering)'!$B$17*Q32^4+'1.afledte(differentiering)'!$B$18*Q32^3+'1.afledte(differentiering)'!$B$19*Q32^2+'1.afledte(differentiering)'!$B$20*Q32+'1.afledte(differentiering)'!$B$21</f>
        <v>21.45079290381784</v>
      </c>
      <c r="S32" s="17">
        <f>'indtast f(x)'!$B$15*nulpunktsbestemmelse!Q32^6+'indtast f(x)'!$B$16*nulpunktsbestemmelse!Q32^5+'indtast f(x)'!$B$17*nulpunktsbestemmelse!Q32^4+'indtast f(x)'!$B$18*nulpunktsbestemmelse!Q32^3+'indtast f(x)'!$B$19*nulpunktsbestemmelse!Q32^2+'indtast f(x)'!$B$20*nulpunktsbestemmelse!Q32+'indtast f(x)'!$B$21</f>
        <v>0.0011197579353279252</v>
      </c>
      <c r="T32">
        <f t="shared" si="1"/>
        <v>2.8881948364829904</v>
      </c>
    </row>
    <row r="33" spans="16:20" ht="12.75">
      <c r="P33">
        <v>7</v>
      </c>
      <c r="Q33" s="26">
        <f t="shared" si="0"/>
        <v>2.8881948364829904</v>
      </c>
      <c r="R33" s="25">
        <f>'1.afledte(differentiering)'!$B$16*Q33^5+'1.afledte(differentiering)'!$B$17*Q33^4+'1.afledte(differentiering)'!$B$18*Q33^3+'1.afledte(differentiering)'!$B$19*Q33^2+'1.afledte(differentiering)'!$B$20*Q33+'1.afledte(differentiering)'!$B$21</f>
        <v>21.44890487390333</v>
      </c>
      <c r="S33" s="17">
        <f>'indtast f(x)'!$B$15*nulpunktsbestemmelse!Q33^6+'indtast f(x)'!$B$16*nulpunktsbestemmelse!Q33^5+'indtast f(x)'!$B$17*nulpunktsbestemmelse!Q33^4+'indtast f(x)'!$B$18*nulpunktsbestemmelse!Q33^3+'indtast f(x)'!$B$19*nulpunktsbestemmelse!Q33^2+'indtast f(x)'!$B$20*nulpunktsbestemmelse!Q33+'indtast f(x)'!$B$21</f>
        <v>4.927904129203853E-08</v>
      </c>
      <c r="T33">
        <f t="shared" si="1"/>
        <v>2.888194834185482</v>
      </c>
    </row>
    <row r="34" spans="16:20" ht="12.75">
      <c r="P34">
        <v>8</v>
      </c>
      <c r="Q34" s="26">
        <f t="shared" si="0"/>
        <v>2.888194834185482</v>
      </c>
      <c r="R34" s="25">
        <f>'1.afledte(differentiering)'!$B$16*Q34^5+'1.afledte(differentiering)'!$B$17*Q34^4+'1.afledte(differentiering)'!$B$18*Q34^3+'1.afledte(differentiering)'!$B$19*Q34^2+'1.afledte(differentiering)'!$B$20*Q34+'1.afledte(differentiering)'!$B$21</f>
        <v>21.448904790807855</v>
      </c>
      <c r="S34" s="17">
        <f>'indtast f(x)'!$B$15*nulpunktsbestemmelse!Q34^6+'indtast f(x)'!$B$16*nulpunktsbestemmelse!Q34^5+'indtast f(x)'!$B$17*nulpunktsbestemmelse!Q34^4+'indtast f(x)'!$B$18*nulpunktsbestemmelse!Q34^3+'indtast f(x)'!$B$19*nulpunktsbestemmelse!Q34^2+'indtast f(x)'!$B$20*nulpunktsbestemmelse!Q34+'indtast f(x)'!$B$21</f>
        <v>0</v>
      </c>
      <c r="T34">
        <f t="shared" si="1"/>
        <v>2.888194834185482</v>
      </c>
    </row>
    <row r="35" spans="16:20" ht="12.75">
      <c r="P35">
        <v>9</v>
      </c>
      <c r="Q35" s="26">
        <f t="shared" si="0"/>
        <v>2.888194834185482</v>
      </c>
      <c r="R35" s="25">
        <f>'1.afledte(differentiering)'!$B$16*Q35^5+'1.afledte(differentiering)'!$B$17*Q35^4+'1.afledte(differentiering)'!$B$18*Q35^3+'1.afledte(differentiering)'!$B$19*Q35^2+'1.afledte(differentiering)'!$B$20*Q35+'1.afledte(differentiering)'!$B$21</f>
        <v>21.448904790807855</v>
      </c>
      <c r="S35" s="17">
        <f>'indtast f(x)'!$B$15*nulpunktsbestemmelse!Q35^6+'indtast f(x)'!$B$16*nulpunktsbestemmelse!Q35^5+'indtast f(x)'!$B$17*nulpunktsbestemmelse!Q35^4+'indtast f(x)'!$B$18*nulpunktsbestemmelse!Q35^3+'indtast f(x)'!$B$19*nulpunktsbestemmelse!Q35^2+'indtast f(x)'!$B$20*nulpunktsbestemmelse!Q35+'indtast f(x)'!$B$21</f>
        <v>0</v>
      </c>
      <c r="T35">
        <f>Q35-S35/R35</f>
        <v>2.888194834185482</v>
      </c>
    </row>
    <row r="36" spans="16:20" ht="12.75">
      <c r="P36">
        <v>10</v>
      </c>
      <c r="Q36" s="26">
        <f t="shared" si="0"/>
        <v>2.888194834185482</v>
      </c>
      <c r="R36" s="25">
        <f>'1.afledte(differentiering)'!$B$16*Q36^5+'1.afledte(differentiering)'!$B$17*Q36^4+'1.afledte(differentiering)'!$B$18*Q36^3+'1.afledte(differentiering)'!$B$19*Q36^2+'1.afledte(differentiering)'!$B$20*Q36+'1.afledte(differentiering)'!$B$21</f>
        <v>21.448904790807855</v>
      </c>
      <c r="S36" s="17">
        <f>'indtast f(x)'!$B$15*nulpunktsbestemmelse!Q36^6+'indtast f(x)'!$B$16*nulpunktsbestemmelse!Q36^5+'indtast f(x)'!$B$17*nulpunktsbestemmelse!Q36^4+'indtast f(x)'!$B$18*nulpunktsbestemmelse!Q36^3+'indtast f(x)'!$B$19*nulpunktsbestemmelse!Q36^2+'indtast f(x)'!$B$20*nulpunktsbestemmelse!Q36+'indtast f(x)'!$B$21</f>
        <v>0</v>
      </c>
      <c r="T36">
        <f>Q36-S36/R36</f>
        <v>2.888194834185482</v>
      </c>
    </row>
    <row r="37" spans="16:20" ht="12.75">
      <c r="P37">
        <v>11</v>
      </c>
      <c r="Q37" s="26">
        <f aca="true" t="shared" si="2" ref="Q37:Q43">T36</f>
        <v>2.888194834185482</v>
      </c>
      <c r="R37" s="25">
        <f>'1.afledte(differentiering)'!$B$16*Q37^5+'1.afledte(differentiering)'!$B$17*Q37^4+'1.afledte(differentiering)'!$B$18*Q37^3+'1.afledte(differentiering)'!$B$19*Q37^2+'1.afledte(differentiering)'!$B$20*Q37+'1.afledte(differentiering)'!$B$21</f>
        <v>21.448904790807855</v>
      </c>
      <c r="S37" s="17">
        <f>'indtast f(x)'!$B$15*nulpunktsbestemmelse!Q37^6+'indtast f(x)'!$B$16*nulpunktsbestemmelse!Q37^5+'indtast f(x)'!$B$17*nulpunktsbestemmelse!Q37^4+'indtast f(x)'!$B$18*nulpunktsbestemmelse!Q37^3+'indtast f(x)'!$B$19*nulpunktsbestemmelse!Q37^2+'indtast f(x)'!$B$20*nulpunktsbestemmelse!Q37+'indtast f(x)'!$B$21</f>
        <v>0</v>
      </c>
      <c r="T37">
        <f aca="true" t="shared" si="3" ref="T37:T43">Q37-S37/R37</f>
        <v>2.888194834185482</v>
      </c>
    </row>
    <row r="38" spans="16:20" ht="12.75">
      <c r="P38">
        <v>12</v>
      </c>
      <c r="Q38" s="26">
        <f t="shared" si="2"/>
        <v>2.888194834185482</v>
      </c>
      <c r="R38" s="25">
        <f>'1.afledte(differentiering)'!$B$16*Q38^5+'1.afledte(differentiering)'!$B$17*Q38^4+'1.afledte(differentiering)'!$B$18*Q38^3+'1.afledte(differentiering)'!$B$19*Q38^2+'1.afledte(differentiering)'!$B$20*Q38+'1.afledte(differentiering)'!$B$21</f>
        <v>21.448904790807855</v>
      </c>
      <c r="S38" s="17">
        <f>'indtast f(x)'!$B$15*nulpunktsbestemmelse!Q38^6+'indtast f(x)'!$B$16*nulpunktsbestemmelse!Q38^5+'indtast f(x)'!$B$17*nulpunktsbestemmelse!Q38^4+'indtast f(x)'!$B$18*nulpunktsbestemmelse!Q38^3+'indtast f(x)'!$B$19*nulpunktsbestemmelse!Q38^2+'indtast f(x)'!$B$20*nulpunktsbestemmelse!Q38+'indtast f(x)'!$B$21</f>
        <v>0</v>
      </c>
      <c r="T38">
        <f t="shared" si="3"/>
        <v>2.888194834185482</v>
      </c>
    </row>
    <row r="39" spans="16:20" ht="12.75">
      <c r="P39">
        <v>13</v>
      </c>
      <c r="Q39" s="26">
        <f t="shared" si="2"/>
        <v>2.888194834185482</v>
      </c>
      <c r="R39" s="25">
        <f>'1.afledte(differentiering)'!$B$16*Q39^5+'1.afledte(differentiering)'!$B$17*Q39^4+'1.afledte(differentiering)'!$B$18*Q39^3+'1.afledte(differentiering)'!$B$19*Q39^2+'1.afledte(differentiering)'!$B$20*Q39+'1.afledte(differentiering)'!$B$21</f>
        <v>21.448904790807855</v>
      </c>
      <c r="S39" s="17">
        <f>'indtast f(x)'!$B$15*nulpunktsbestemmelse!Q39^6+'indtast f(x)'!$B$16*nulpunktsbestemmelse!Q39^5+'indtast f(x)'!$B$17*nulpunktsbestemmelse!Q39^4+'indtast f(x)'!$B$18*nulpunktsbestemmelse!Q39^3+'indtast f(x)'!$B$19*nulpunktsbestemmelse!Q39^2+'indtast f(x)'!$B$20*nulpunktsbestemmelse!Q39+'indtast f(x)'!$B$21</f>
        <v>0</v>
      </c>
      <c r="T39">
        <f t="shared" si="3"/>
        <v>2.888194834185482</v>
      </c>
    </row>
    <row r="40" spans="16:20" ht="12.75">
      <c r="P40">
        <v>14</v>
      </c>
      <c r="Q40" s="26">
        <f t="shared" si="2"/>
        <v>2.888194834185482</v>
      </c>
      <c r="R40" s="25">
        <f>'1.afledte(differentiering)'!$B$16*Q40^5+'1.afledte(differentiering)'!$B$17*Q40^4+'1.afledte(differentiering)'!$B$18*Q40^3+'1.afledte(differentiering)'!$B$19*Q40^2+'1.afledte(differentiering)'!$B$20*Q40+'1.afledte(differentiering)'!$B$21</f>
        <v>21.448904790807855</v>
      </c>
      <c r="S40" s="17">
        <f>'indtast f(x)'!$B$15*nulpunktsbestemmelse!Q40^6+'indtast f(x)'!$B$16*nulpunktsbestemmelse!Q40^5+'indtast f(x)'!$B$17*nulpunktsbestemmelse!Q40^4+'indtast f(x)'!$B$18*nulpunktsbestemmelse!Q40^3+'indtast f(x)'!$B$19*nulpunktsbestemmelse!Q40^2+'indtast f(x)'!$B$20*nulpunktsbestemmelse!Q40+'indtast f(x)'!$B$21</f>
        <v>0</v>
      </c>
      <c r="T40">
        <f t="shared" si="3"/>
        <v>2.888194834185482</v>
      </c>
    </row>
    <row r="41" spans="16:20" ht="12.75">
      <c r="P41">
        <v>15</v>
      </c>
      <c r="Q41" s="26">
        <f t="shared" si="2"/>
        <v>2.888194834185482</v>
      </c>
      <c r="R41" s="25">
        <f>'1.afledte(differentiering)'!$B$16*Q41^5+'1.afledte(differentiering)'!$B$17*Q41^4+'1.afledte(differentiering)'!$B$18*Q41^3+'1.afledte(differentiering)'!$B$19*Q41^2+'1.afledte(differentiering)'!$B$20*Q41+'1.afledte(differentiering)'!$B$21</f>
        <v>21.448904790807855</v>
      </c>
      <c r="S41" s="17">
        <f>'indtast f(x)'!$B$15*nulpunktsbestemmelse!Q41^6+'indtast f(x)'!$B$16*nulpunktsbestemmelse!Q41^5+'indtast f(x)'!$B$17*nulpunktsbestemmelse!Q41^4+'indtast f(x)'!$B$18*nulpunktsbestemmelse!Q41^3+'indtast f(x)'!$B$19*nulpunktsbestemmelse!Q41^2+'indtast f(x)'!$B$20*nulpunktsbestemmelse!Q41+'indtast f(x)'!$B$21</f>
        <v>0</v>
      </c>
      <c r="T41">
        <f t="shared" si="3"/>
        <v>2.888194834185482</v>
      </c>
    </row>
    <row r="42" spans="16:20" ht="12.75">
      <c r="P42">
        <v>16</v>
      </c>
      <c r="Q42" s="26">
        <f t="shared" si="2"/>
        <v>2.888194834185482</v>
      </c>
      <c r="R42" s="25">
        <f>'1.afledte(differentiering)'!$B$16*Q42^5+'1.afledte(differentiering)'!$B$17*Q42^4+'1.afledte(differentiering)'!$B$18*Q42^3+'1.afledte(differentiering)'!$B$19*Q42^2+'1.afledte(differentiering)'!$B$20*Q42+'1.afledte(differentiering)'!$B$21</f>
        <v>21.448904790807855</v>
      </c>
      <c r="S42" s="17">
        <f>'indtast f(x)'!$B$15*nulpunktsbestemmelse!Q42^6+'indtast f(x)'!$B$16*nulpunktsbestemmelse!Q42^5+'indtast f(x)'!$B$17*nulpunktsbestemmelse!Q42^4+'indtast f(x)'!$B$18*nulpunktsbestemmelse!Q42^3+'indtast f(x)'!$B$19*nulpunktsbestemmelse!Q42^2+'indtast f(x)'!$B$20*nulpunktsbestemmelse!Q42+'indtast f(x)'!$B$21</f>
        <v>0</v>
      </c>
      <c r="T42">
        <f t="shared" si="3"/>
        <v>2.888194834185482</v>
      </c>
    </row>
    <row r="43" spans="16:20" ht="12.75">
      <c r="P43">
        <v>17</v>
      </c>
      <c r="Q43" s="26">
        <f t="shared" si="2"/>
        <v>2.888194834185482</v>
      </c>
      <c r="R43" s="25">
        <f>'1.afledte(differentiering)'!$B$16*Q43^5+'1.afledte(differentiering)'!$B$17*Q43^4+'1.afledte(differentiering)'!$B$18*Q43^3+'1.afledte(differentiering)'!$B$19*Q43^2+'1.afledte(differentiering)'!$B$20*Q43+'1.afledte(differentiering)'!$B$21</f>
        <v>21.448904790807855</v>
      </c>
      <c r="S43" s="17">
        <f>'indtast f(x)'!$B$15*nulpunktsbestemmelse!Q43^6+'indtast f(x)'!$B$16*nulpunktsbestemmelse!Q43^5+'indtast f(x)'!$B$17*nulpunktsbestemmelse!Q43^4+'indtast f(x)'!$B$18*nulpunktsbestemmelse!Q43^3+'indtast f(x)'!$B$19*nulpunktsbestemmelse!Q43^2+'indtast f(x)'!$B$20*nulpunktsbestemmelse!Q43+'indtast f(x)'!$B$21</f>
        <v>0</v>
      </c>
      <c r="T43">
        <f t="shared" si="3"/>
        <v>2.888194834185482</v>
      </c>
    </row>
    <row r="44" spans="16:20" ht="12.75">
      <c r="P44">
        <v>18</v>
      </c>
      <c r="Q44" s="26">
        <f>T43</f>
        <v>2.888194834185482</v>
      </c>
      <c r="R44" s="25">
        <f>'1.afledte(differentiering)'!$B$16*Q44^5+'1.afledte(differentiering)'!$B$17*Q44^4+'1.afledte(differentiering)'!$B$18*Q44^3+'1.afledte(differentiering)'!$B$19*Q44^2+'1.afledte(differentiering)'!$B$20*Q44+'1.afledte(differentiering)'!$B$21</f>
        <v>21.448904790807855</v>
      </c>
      <c r="S44" s="17">
        <f>'indtast f(x)'!$B$15*nulpunktsbestemmelse!Q44^6+'indtast f(x)'!$B$16*nulpunktsbestemmelse!Q44^5+'indtast f(x)'!$B$17*nulpunktsbestemmelse!Q44^4+'indtast f(x)'!$B$18*nulpunktsbestemmelse!Q44^3+'indtast f(x)'!$B$19*nulpunktsbestemmelse!Q44^2+'indtast f(x)'!$B$20*nulpunktsbestemmelse!Q44+'indtast f(x)'!$B$21</f>
        <v>0</v>
      </c>
      <c r="T44">
        <f>Q44-S44/R44</f>
        <v>2.888194834185482</v>
      </c>
    </row>
    <row r="45" spans="16:20" ht="12.75">
      <c r="P45">
        <v>19</v>
      </c>
      <c r="Q45" s="26">
        <f>T44</f>
        <v>2.888194834185482</v>
      </c>
      <c r="R45" s="25">
        <f>'1.afledte(differentiering)'!$B$16*Q45^5+'1.afledte(differentiering)'!$B$17*Q45^4+'1.afledte(differentiering)'!$B$18*Q45^3+'1.afledte(differentiering)'!$B$19*Q45^2+'1.afledte(differentiering)'!$B$20*Q45+'1.afledte(differentiering)'!$B$21</f>
        <v>21.448904790807855</v>
      </c>
      <c r="S45" s="17">
        <f>'indtast f(x)'!$B$15*nulpunktsbestemmelse!Q45^6+'indtast f(x)'!$B$16*nulpunktsbestemmelse!Q45^5+'indtast f(x)'!$B$17*nulpunktsbestemmelse!Q45^4+'indtast f(x)'!$B$18*nulpunktsbestemmelse!Q45^3+'indtast f(x)'!$B$19*nulpunktsbestemmelse!Q45^2+'indtast f(x)'!$B$20*nulpunktsbestemmelse!Q45+'indtast f(x)'!$B$21</f>
        <v>0</v>
      </c>
      <c r="T45">
        <f>Q45-S45/R45</f>
        <v>2.888194834185482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19.57421875" style="0" customWidth="1"/>
    <col min="2" max="2" width="26.421875" style="0" customWidth="1"/>
    <col min="3" max="4" width="5.57421875" style="0" customWidth="1"/>
    <col min="5" max="5" width="5.28125" style="0" customWidth="1"/>
    <col min="6" max="6" width="7.7109375" style="0" customWidth="1"/>
    <col min="7" max="7" width="9.57421875" style="0" bestFit="1" customWidth="1"/>
    <col min="8" max="8" width="7.00390625" style="0" customWidth="1"/>
    <col min="13" max="27" width="0" style="0" hidden="1" customWidth="1"/>
  </cols>
  <sheetData>
    <row r="1" spans="1:21" ht="15.75">
      <c r="A1" s="5" t="s">
        <v>49</v>
      </c>
      <c r="R1" s="3" t="s">
        <v>5</v>
      </c>
      <c r="U1" s="3" t="s">
        <v>4</v>
      </c>
    </row>
    <row r="2" spans="1:22" ht="12.75">
      <c r="A2" s="1"/>
      <c r="R2" s="2" t="s">
        <v>3</v>
      </c>
      <c r="S2">
        <f>'indtast f(x)'!B9</f>
        <v>-5</v>
      </c>
      <c r="U2" s="2" t="s">
        <v>3</v>
      </c>
      <c r="V2">
        <f>'indtast f(x)'!E9</f>
        <v>5</v>
      </c>
    </row>
    <row r="4" spans="1:6" ht="12.75">
      <c r="A4" s="17" t="s">
        <v>50</v>
      </c>
      <c r="F4" s="3"/>
    </row>
    <row r="5" ht="13.5" thickBot="1">
      <c r="A5" s="12">
        <v>-1</v>
      </c>
    </row>
    <row r="6" spans="19:20" ht="13.5" thickBot="1">
      <c r="S6" s="4" t="s">
        <v>7</v>
      </c>
      <c r="T6" s="13" t="e">
        <f>#REF!</f>
        <v>#REF!</v>
      </c>
    </row>
    <row r="7" spans="1:20" ht="12.75">
      <c r="A7" s="17" t="s">
        <v>53</v>
      </c>
      <c r="S7" s="6">
        <f>S2</f>
        <v>-5</v>
      </c>
      <c r="T7" s="7">
        <f aca="true" t="shared" si="0" ref="T7:T27">IF(COUNTA($M$22:$M$28)&gt;0,$M$22*S7^6+$M$23*S7^5+$M$24*S7^4+$M$25*S7^3+$M$26*S7^2+$M$27*S7+$M$28,"")</f>
        <v>24.000000000000007</v>
      </c>
    </row>
    <row r="8" spans="19:20" ht="12.75">
      <c r="S8" s="8">
        <f aca="true" t="shared" si="1" ref="S8:S27">S7+($V$2-$S$2)/20</f>
        <v>-4.5</v>
      </c>
      <c r="T8" s="9">
        <f t="shared" si="0"/>
        <v>15.600000000000009</v>
      </c>
    </row>
    <row r="9" spans="1:20" ht="12.75">
      <c r="A9" s="28" t="s">
        <v>7</v>
      </c>
      <c r="B9" s="30">
        <f>W28</f>
        <v>-1.0829508449752534</v>
      </c>
      <c r="C9" s="14"/>
      <c r="D9" s="14"/>
      <c r="S9" s="8">
        <f t="shared" si="1"/>
        <v>-4</v>
      </c>
      <c r="T9" s="9">
        <f t="shared" si="0"/>
        <v>8.400000000000006</v>
      </c>
    </row>
    <row r="10" spans="1:20" ht="12.75">
      <c r="A10" s="28" t="s">
        <v>54</v>
      </c>
      <c r="B10" s="31">
        <f>'indtast f(x)'!$B$21+'indtast f(x)'!$B$20*ekstrenum!B9+'indtast f(x)'!$B$19*ekstrenum!B9^2+'indtast f(x)'!$B$18*ekstrenum!B9^3+'indtast f(x)'!$B$17*ekstrenum!B9^4+'indtast f(x)'!$B$16*ekstrenum!B9^5+'indtast f(x)'!B15*ekstrenum!B9^6</f>
        <v>16.218332835700217</v>
      </c>
      <c r="S10" s="8">
        <f t="shared" si="1"/>
        <v>-3.5</v>
      </c>
      <c r="T10" s="9">
        <f t="shared" si="0"/>
        <v>2.4000000000000057</v>
      </c>
    </row>
    <row r="11" spans="1:20" ht="12.75">
      <c r="A11" s="28" t="s">
        <v>55</v>
      </c>
      <c r="B11" s="29" t="str">
        <f>IF(Y25&lt;0,"grafen er sur i punktet (konkav)","grafen er glad i punktet (konvex)")</f>
        <v>grafen er sur i punktet (konkav)</v>
      </c>
      <c r="S11" s="8">
        <f t="shared" si="1"/>
        <v>-3</v>
      </c>
      <c r="T11" s="9">
        <f t="shared" si="0"/>
        <v>-2.3999999999999986</v>
      </c>
    </row>
    <row r="12" spans="19:20" ht="12.75">
      <c r="S12" s="8">
        <f t="shared" si="1"/>
        <v>-2.5</v>
      </c>
      <c r="T12" s="9">
        <f t="shared" si="0"/>
        <v>-5.999999999999998</v>
      </c>
    </row>
    <row r="13" spans="19:20" ht="12.75">
      <c r="S13" s="8">
        <f t="shared" si="1"/>
        <v>-2</v>
      </c>
      <c r="T13" s="9">
        <f t="shared" si="0"/>
        <v>-8.399999999999999</v>
      </c>
    </row>
    <row r="14" spans="19:20" ht="12.75">
      <c r="S14" s="8">
        <f t="shared" si="1"/>
        <v>-1.5</v>
      </c>
      <c r="T14" s="9">
        <f t="shared" si="0"/>
        <v>-9.6</v>
      </c>
    </row>
    <row r="15" spans="1:26" ht="12.75">
      <c r="A15" s="17" t="s">
        <v>56</v>
      </c>
      <c r="S15" s="8">
        <f t="shared" si="1"/>
        <v>-1</v>
      </c>
      <c r="T15" s="9">
        <f t="shared" si="0"/>
        <v>-9.6</v>
      </c>
      <c r="V15" s="19" t="s">
        <v>45</v>
      </c>
      <c r="W15" s="17" t="s">
        <v>33</v>
      </c>
      <c r="X15" s="17" t="s">
        <v>31</v>
      </c>
      <c r="Y15" s="17" t="s">
        <v>51</v>
      </c>
      <c r="Z15" s="17" t="s">
        <v>52</v>
      </c>
    </row>
    <row r="16" spans="19:26" ht="12.75">
      <c r="S16" s="8">
        <f t="shared" si="1"/>
        <v>-0.5</v>
      </c>
      <c r="T16" s="9">
        <f t="shared" si="0"/>
        <v>-8.4</v>
      </c>
      <c r="V16">
        <v>1</v>
      </c>
      <c r="W16">
        <f>A5</f>
        <v>-1</v>
      </c>
      <c r="X16">
        <f>'1.afledte(differentiering)'!$B$21+'1.afledte(differentiering)'!$B$20*ekstrenum!W16+'1.afledte(differentiering)'!$B$19*ekstrenum!W16^2+'1.afledte(differentiering)'!$B$18*ekstrenum!W16^3</f>
        <v>-0.8</v>
      </c>
      <c r="Y16">
        <f>$M$28+$M$27*W16+$M$26*W16*W16</f>
        <v>-9.6</v>
      </c>
      <c r="Z16">
        <f>W16-(X16/Y16)</f>
        <v>-1.0833333333333333</v>
      </c>
    </row>
    <row r="17" spans="1:26" ht="12.75">
      <c r="A17" s="17" t="s">
        <v>57</v>
      </c>
      <c r="B17" s="12"/>
      <c r="S17" s="8">
        <f t="shared" si="1"/>
        <v>0</v>
      </c>
      <c r="T17" s="9">
        <f t="shared" si="0"/>
        <v>-6</v>
      </c>
      <c r="V17">
        <v>2</v>
      </c>
      <c r="W17">
        <f>Z16</f>
        <v>-1.0833333333333333</v>
      </c>
      <c r="X17">
        <f>'1.afledte(differentiering)'!$B$21+'1.afledte(differentiering)'!$B$20*ekstrenum!W17+'1.afledte(differentiering)'!$B$19*ekstrenum!W17^2+'1.afledte(differentiering)'!$B$18*ekstrenum!W17^3</f>
        <v>0.0037037037037035425</v>
      </c>
      <c r="Y17">
        <f aca="true" t="shared" si="2" ref="Y17:Y28">$M$28+$M$27*W17+$M$26*W17*W17</f>
        <v>-9.683333333333334</v>
      </c>
      <c r="Z17">
        <f aca="true" t="shared" si="3" ref="Z17:Z25">W17-(X17/Y17)</f>
        <v>-1.08295085102314</v>
      </c>
    </row>
    <row r="18" spans="1:26" ht="12.75">
      <c r="A18" s="17" t="s">
        <v>58</v>
      </c>
      <c r="B18" s="12"/>
      <c r="S18" s="8">
        <f t="shared" si="1"/>
        <v>0.5</v>
      </c>
      <c r="T18" s="9">
        <f t="shared" si="0"/>
        <v>-2.4</v>
      </c>
      <c r="V18">
        <v>3</v>
      </c>
      <c r="W18">
        <f aca="true" t="shared" si="4" ref="W18:W25">Z17</f>
        <v>-1.08295085102314</v>
      </c>
      <c r="X18">
        <f>'1.afledte(differentiering)'!$B$21+'1.afledte(differentiering)'!$B$20*ekstrenum!W18+'1.afledte(differentiering)'!$B$19*ekstrenum!W18^2+'1.afledte(differentiering)'!$B$18*ekstrenum!W18^3</f>
        <v>5.856184914776463E-08</v>
      </c>
      <c r="Y18">
        <f t="shared" si="2"/>
        <v>-9.683026996382655</v>
      </c>
      <c r="Z18">
        <f t="shared" si="3"/>
        <v>-1.0829508449752534</v>
      </c>
    </row>
    <row r="19" spans="1:26" ht="12.75">
      <c r="A19" s="17" t="s">
        <v>59</v>
      </c>
      <c r="B19" s="12"/>
      <c r="S19" s="8">
        <f t="shared" si="1"/>
        <v>1</v>
      </c>
      <c r="T19" s="9">
        <f t="shared" si="0"/>
        <v>2.4000000000000004</v>
      </c>
      <c r="V19">
        <v>4</v>
      </c>
      <c r="W19">
        <f t="shared" si="4"/>
        <v>-1.0829508449752534</v>
      </c>
      <c r="X19">
        <f>'1.afledte(differentiering)'!$B$21+'1.afledte(differentiering)'!$B$20*ekstrenum!W19+'1.afledte(differentiering)'!$B$19*ekstrenum!W19^2+'1.afledte(differentiering)'!$B$18*ekstrenum!W19^3</f>
        <v>0</v>
      </c>
      <c r="Y19">
        <f t="shared" si="2"/>
        <v>-9.683026991533243</v>
      </c>
      <c r="Z19">
        <f t="shared" si="3"/>
        <v>-1.0829508449752534</v>
      </c>
    </row>
    <row r="20" spans="19:26" ht="12.75">
      <c r="S20" s="8">
        <f t="shared" si="1"/>
        <v>1.5</v>
      </c>
      <c r="T20" s="9">
        <f t="shared" si="0"/>
        <v>8.4</v>
      </c>
      <c r="V20">
        <v>5</v>
      </c>
      <c r="W20">
        <f t="shared" si="4"/>
        <v>-1.0829508449752534</v>
      </c>
      <c r="X20">
        <f>'1.afledte(differentiering)'!$B$21+'1.afledte(differentiering)'!$B$20*ekstrenum!W20+'1.afledte(differentiering)'!$B$19*ekstrenum!W20^2+'1.afledte(differentiering)'!$B$18*ekstrenum!W20^3</f>
        <v>0</v>
      </c>
      <c r="Y20">
        <f t="shared" si="2"/>
        <v>-9.683026991533243</v>
      </c>
      <c r="Z20">
        <f t="shared" si="3"/>
        <v>-1.0829508449752534</v>
      </c>
    </row>
    <row r="21" spans="12:26" ht="15.75">
      <c r="L21" s="3" t="s">
        <v>8</v>
      </c>
      <c r="N21" s="20" t="s">
        <v>44</v>
      </c>
      <c r="O21" s="3" t="str">
        <f>IF(M22&lt;&gt;0,M22&amp;"x^6 + ","")&amp;IF(M23&lt;&gt;0,M23&amp;"x^5 + ","")&amp;IF(M24&lt;&gt;0,M24&amp;"x^4 + ","")&amp;IF(M25&lt;&gt;0,M25&amp;"x^3 + ","")&amp;IF(M26&lt;&gt;0,M26&amp;"x^2 + ","")&amp;IF(M27&lt;&gt;0,M27&amp;"x + ","")&amp;IF(M28&lt;&gt;0,M28,0)</f>
        <v>2,4x^2 + 6x + -6</v>
      </c>
      <c r="S21" s="8">
        <f t="shared" si="1"/>
        <v>2</v>
      </c>
      <c r="T21" s="9">
        <f t="shared" si="0"/>
        <v>15.600000000000001</v>
      </c>
      <c r="V21">
        <v>6</v>
      </c>
      <c r="W21">
        <f t="shared" si="4"/>
        <v>-1.0829508449752534</v>
      </c>
      <c r="X21">
        <f>'1.afledte(differentiering)'!$B$21+'1.afledte(differentiering)'!$B$20*ekstrenum!W21+'1.afledte(differentiering)'!$B$19*ekstrenum!W21^2+'1.afledte(differentiering)'!$B$18*ekstrenum!W21^3</f>
        <v>0</v>
      </c>
      <c r="Y21">
        <f t="shared" si="2"/>
        <v>-9.683026991533243</v>
      </c>
      <c r="Z21">
        <f t="shared" si="3"/>
        <v>-1.0829508449752534</v>
      </c>
    </row>
    <row r="22" spans="12:26" ht="12.75">
      <c r="L22" s="2"/>
      <c r="S22" s="8">
        <f t="shared" si="1"/>
        <v>2.5</v>
      </c>
      <c r="T22" s="9">
        <f t="shared" si="0"/>
        <v>24</v>
      </c>
      <c r="V22">
        <v>7</v>
      </c>
      <c r="W22">
        <f t="shared" si="4"/>
        <v>-1.0829508449752534</v>
      </c>
      <c r="X22">
        <f>'1.afledte(differentiering)'!$B$21+'1.afledte(differentiering)'!$B$20*ekstrenum!W22+'1.afledte(differentiering)'!$B$19*ekstrenum!W22^2+'1.afledte(differentiering)'!$B$18*ekstrenum!W22^3</f>
        <v>0</v>
      </c>
      <c r="Y22">
        <f t="shared" si="2"/>
        <v>-9.683026991533243</v>
      </c>
      <c r="Z22">
        <f t="shared" si="3"/>
        <v>-1.0829508449752534</v>
      </c>
    </row>
    <row r="23" spans="12:26" ht="12.75">
      <c r="L23" s="2"/>
      <c r="S23" s="8">
        <f t="shared" si="1"/>
        <v>3</v>
      </c>
      <c r="T23" s="9">
        <f t="shared" si="0"/>
        <v>33.6</v>
      </c>
      <c r="V23">
        <v>8</v>
      </c>
      <c r="W23">
        <f t="shared" si="4"/>
        <v>-1.0829508449752534</v>
      </c>
      <c r="X23">
        <f>'1.afledte(differentiering)'!$B$21+'1.afledte(differentiering)'!$B$20*ekstrenum!W23+'1.afledte(differentiering)'!$B$19*ekstrenum!W23^2+'1.afledte(differentiering)'!$B$18*ekstrenum!W23^3</f>
        <v>0</v>
      </c>
      <c r="Y23">
        <f t="shared" si="2"/>
        <v>-9.683026991533243</v>
      </c>
      <c r="Z23">
        <f t="shared" si="3"/>
        <v>-1.0829508449752534</v>
      </c>
    </row>
    <row r="24" spans="12:26" ht="12.75">
      <c r="L24" s="2" t="s">
        <v>2</v>
      </c>
      <c r="S24" s="8">
        <f t="shared" si="1"/>
        <v>3.5</v>
      </c>
      <c r="T24" s="9">
        <f t="shared" si="0"/>
        <v>44.400000000000006</v>
      </c>
      <c r="V24">
        <v>9</v>
      </c>
      <c r="W24">
        <f t="shared" si="4"/>
        <v>-1.0829508449752534</v>
      </c>
      <c r="X24">
        <f>'1.afledte(differentiering)'!$B$21+'1.afledte(differentiering)'!$B$20*ekstrenum!W24+'1.afledte(differentiering)'!$B$19*ekstrenum!W24^2+'1.afledte(differentiering)'!$B$18*ekstrenum!W24^3</f>
        <v>0</v>
      </c>
      <c r="Y24">
        <f t="shared" si="2"/>
        <v>-9.683026991533243</v>
      </c>
      <c r="Z24">
        <f t="shared" si="3"/>
        <v>-1.0829508449752534</v>
      </c>
    </row>
    <row r="25" spans="12:26" ht="12.75">
      <c r="L25" s="2" t="s">
        <v>9</v>
      </c>
      <c r="S25" s="8">
        <f t="shared" si="1"/>
        <v>4</v>
      </c>
      <c r="T25" s="9">
        <f t="shared" si="0"/>
        <v>56.400000000000006</v>
      </c>
      <c r="V25">
        <v>10</v>
      </c>
      <c r="W25">
        <f t="shared" si="4"/>
        <v>-1.0829508449752534</v>
      </c>
      <c r="X25">
        <f>'1.afledte(differentiering)'!$B$21+'1.afledte(differentiering)'!$B$20*ekstrenum!W25+'1.afledte(differentiering)'!$B$19*ekstrenum!W25^2+'1.afledte(differentiering)'!$B$18*ekstrenum!W25^3</f>
        <v>0</v>
      </c>
      <c r="Y25">
        <f t="shared" si="2"/>
        <v>-9.683026991533243</v>
      </c>
      <c r="Z25">
        <f t="shared" si="3"/>
        <v>-1.0829508449752534</v>
      </c>
    </row>
    <row r="26" spans="12:26" ht="12.75">
      <c r="L26" s="2" t="s">
        <v>10</v>
      </c>
      <c r="M26">
        <f>'1.afledte(differentiering)'!$B$18*3</f>
        <v>2.4000000000000004</v>
      </c>
      <c r="S26" s="8">
        <f t="shared" si="1"/>
        <v>4.5</v>
      </c>
      <c r="T26" s="9">
        <f t="shared" si="0"/>
        <v>69.60000000000001</v>
      </c>
      <c r="V26">
        <v>11</v>
      </c>
      <c r="W26">
        <f>Z25</f>
        <v>-1.0829508449752534</v>
      </c>
      <c r="X26">
        <f>'1.afledte(differentiering)'!$B$21+'1.afledte(differentiering)'!$B$20*ekstrenum!W26+'1.afledte(differentiering)'!$B$19*ekstrenum!W26^2+'1.afledte(differentiering)'!$B$18*ekstrenum!W26^3</f>
        <v>0</v>
      </c>
      <c r="Y26">
        <f t="shared" si="2"/>
        <v>-9.683026991533243</v>
      </c>
      <c r="Z26">
        <f>W26-(X26/Y26)</f>
        <v>-1.0829508449752534</v>
      </c>
    </row>
    <row r="27" spans="12:26" ht="13.5" thickBot="1">
      <c r="L27" s="2" t="s">
        <v>11</v>
      </c>
      <c r="M27">
        <f>'1.afledte(differentiering)'!$B$19*2</f>
        <v>6</v>
      </c>
      <c r="S27" s="10">
        <f t="shared" si="1"/>
        <v>5</v>
      </c>
      <c r="T27" s="11">
        <f t="shared" si="0"/>
        <v>84</v>
      </c>
      <c r="V27">
        <v>12</v>
      </c>
      <c r="W27">
        <f>Z26</f>
        <v>-1.0829508449752534</v>
      </c>
      <c r="X27">
        <f>'1.afledte(differentiering)'!$B$21+'1.afledte(differentiering)'!$B$20*ekstrenum!W27+'1.afledte(differentiering)'!$B$19*ekstrenum!W27^2+'1.afledte(differentiering)'!$B$18*ekstrenum!W27^3</f>
        <v>0</v>
      </c>
      <c r="Y27">
        <f t="shared" si="2"/>
        <v>-9.683026991533243</v>
      </c>
      <c r="Z27">
        <f>W27-(X27/Y27)</f>
        <v>-1.0829508449752534</v>
      </c>
    </row>
    <row r="28" spans="12:26" ht="12.75">
      <c r="L28" s="2" t="s">
        <v>12</v>
      </c>
      <c r="M28">
        <f>'1.afledte(differentiering)'!$B$20</f>
        <v>-6</v>
      </c>
      <c r="V28">
        <v>13</v>
      </c>
      <c r="W28">
        <f>Z27</f>
        <v>-1.0829508449752534</v>
      </c>
      <c r="X28">
        <f>'1.afledte(differentiering)'!$B$21+'1.afledte(differentiering)'!$B$20*ekstrenum!W28+'1.afledte(differentiering)'!$B$19*ekstrenum!W28^2+'1.afledte(differentiering)'!$B$18*ekstrenum!W28^3</f>
        <v>0</v>
      </c>
      <c r="Y28">
        <f t="shared" si="2"/>
        <v>-9.683026991533243</v>
      </c>
      <c r="Z28">
        <f>W28-(X28/Y28)</f>
        <v>-1.0829508449752534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6.7109375" style="0" customWidth="1"/>
    <col min="2" max="2" width="7.00390625" style="0" bestFit="1" customWidth="1"/>
    <col min="3" max="4" width="5.57421875" style="0" customWidth="1"/>
    <col min="5" max="5" width="5.28125" style="0" customWidth="1"/>
    <col min="6" max="6" width="7.7109375" style="0" customWidth="1"/>
    <col min="7" max="7" width="9.57421875" style="0" bestFit="1" customWidth="1"/>
    <col min="8" max="8" width="7.00390625" style="0" customWidth="1"/>
  </cols>
  <sheetData>
    <row r="1" ht="15.75">
      <c r="A1" s="5" t="s">
        <v>17</v>
      </c>
    </row>
    <row r="2" ht="12.75">
      <c r="A2" s="1"/>
    </row>
    <row r="3" spans="1:4" ht="12.75">
      <c r="A3" s="3" t="s">
        <v>14</v>
      </c>
      <c r="B3" s="3" t="str">
        <f>'indtast f(x)'!D5</f>
        <v>0,01x^5 + 0,2x^4 + 1x^3 + -3x^2 + -9x + 11</v>
      </c>
      <c r="D3" s="15"/>
    </row>
    <row r="4" ht="12.75">
      <c r="F4" s="3"/>
    </row>
    <row r="5" spans="1:2" ht="15.75">
      <c r="A5" s="20" t="s">
        <v>18</v>
      </c>
      <c r="B5" s="3" t="str">
        <f>IF(B15&lt;&gt;0,B15&amp;"x^6 + ","")&amp;IF(B16&lt;&gt;0,B16&amp;"x^5 + ","")&amp;IF(B17&lt;&gt;0,B17&amp;"x^4 + ","")&amp;IF(B18&lt;&gt;0,B18&amp;"x^3 + ","")&amp;IF(B19&lt;&gt;0,B19&amp;"x^2 + ","")&amp;IF(B20&lt;&gt;0,B20&amp;"x + ","")&amp;IF(B21&lt;&gt;0,B21,0)</f>
        <v>0,05x^4 + 0,8x^3 + 3x^2 + -6x + -9</v>
      </c>
    </row>
    <row r="7" spans="18:22" ht="12.75">
      <c r="R7" s="34"/>
      <c r="S7" s="34"/>
      <c r="T7" s="34"/>
      <c r="U7" s="34"/>
      <c r="V7" s="34"/>
    </row>
    <row r="8" spans="1:22" ht="12.75">
      <c r="A8" s="3" t="s">
        <v>5</v>
      </c>
      <c r="D8" s="3" t="s">
        <v>4</v>
      </c>
      <c r="R8" s="34"/>
      <c r="S8" s="34"/>
      <c r="T8" s="34"/>
      <c r="U8" s="34"/>
      <c r="V8" s="34"/>
    </row>
    <row r="9" spans="1:22" ht="12.75">
      <c r="A9" s="2" t="s">
        <v>3</v>
      </c>
      <c r="B9">
        <f>'indtast f(x)'!B9</f>
        <v>-5</v>
      </c>
      <c r="D9" s="2" t="s">
        <v>3</v>
      </c>
      <c r="E9">
        <f>'indtast f(x)'!E9</f>
        <v>5</v>
      </c>
      <c r="R9" s="34"/>
      <c r="S9" s="34"/>
      <c r="T9" s="34"/>
      <c r="U9" s="34"/>
      <c r="V9" s="34"/>
    </row>
    <row r="10" spans="18:22" ht="12.75">
      <c r="R10" s="34"/>
      <c r="S10" s="34" t="s">
        <v>6</v>
      </c>
      <c r="T10" s="34"/>
      <c r="U10" s="34"/>
      <c r="V10" s="34"/>
    </row>
    <row r="11" spans="18:22" ht="12.75">
      <c r="R11" s="34"/>
      <c r="S11" s="34" t="s">
        <v>7</v>
      </c>
      <c r="T11" s="34" t="str">
        <f>B14</f>
        <v>f' (x)</v>
      </c>
      <c r="U11" s="34"/>
      <c r="V11" s="34"/>
    </row>
    <row r="12" spans="18:22" ht="12.75">
      <c r="R12" s="34"/>
      <c r="S12" s="34">
        <f>B9</f>
        <v>-5</v>
      </c>
      <c r="T12" s="34">
        <f aca="true" t="shared" si="0" ref="T12:T32">IF(COUNTA($B$15:$B$21)&gt;0,$B$15*S12^6+$B$16*S12^5+$B$17*S12^4+$B$18*S12^3+$B$19*S12^2+$B$20*S12+$B$21,"")</f>
        <v>27.25</v>
      </c>
      <c r="U12" s="34"/>
      <c r="V12" s="34"/>
    </row>
    <row r="13" spans="1:22" ht="12.75">
      <c r="A13" s="3" t="s">
        <v>8</v>
      </c>
      <c r="R13" s="34"/>
      <c r="S13" s="34">
        <f aca="true" t="shared" si="1" ref="S13:S32">S12+($E$9-$B$9)/20</f>
        <v>-4.5</v>
      </c>
      <c r="T13" s="34">
        <f t="shared" si="0"/>
        <v>26.35312499999999</v>
      </c>
      <c r="U13" s="34"/>
      <c r="V13" s="34"/>
    </row>
    <row r="14" spans="2:22" ht="12.75">
      <c r="B14" s="24" t="s">
        <v>31</v>
      </c>
      <c r="C14" s="14"/>
      <c r="D14" s="14"/>
      <c r="R14" s="34"/>
      <c r="S14" s="34">
        <f t="shared" si="1"/>
        <v>-4</v>
      </c>
      <c r="T14" s="34">
        <f t="shared" si="0"/>
        <v>24.599999999999994</v>
      </c>
      <c r="U14" s="34"/>
      <c r="V14" s="34"/>
    </row>
    <row r="15" spans="1:22" ht="12.75">
      <c r="A15" s="2" t="s">
        <v>0</v>
      </c>
      <c r="R15" s="34"/>
      <c r="S15" s="34">
        <f t="shared" si="1"/>
        <v>-3.5</v>
      </c>
      <c r="T15" s="34">
        <f t="shared" si="0"/>
        <v>21.953124999999996</v>
      </c>
      <c r="U15" s="34"/>
      <c r="V15" s="34"/>
    </row>
    <row r="16" spans="1:22" ht="12.75">
      <c r="A16" s="2" t="s">
        <v>1</v>
      </c>
      <c r="B16">
        <f>6*'indtast f(x)'!B15</f>
        <v>0</v>
      </c>
      <c r="R16" s="34"/>
      <c r="S16" s="34">
        <f t="shared" si="1"/>
        <v>-3</v>
      </c>
      <c r="T16" s="34">
        <f t="shared" si="0"/>
        <v>18.45</v>
      </c>
      <c r="U16" s="34"/>
      <c r="V16" s="34"/>
    </row>
    <row r="17" spans="1:22" ht="12.75">
      <c r="A17" s="2" t="s">
        <v>2</v>
      </c>
      <c r="B17">
        <f>5*'indtast f(x)'!B16</f>
        <v>0.05</v>
      </c>
      <c r="R17" s="34"/>
      <c r="S17" s="34">
        <f t="shared" si="1"/>
        <v>-2.5</v>
      </c>
      <c r="T17" s="34">
        <f t="shared" si="0"/>
        <v>14.203125</v>
      </c>
      <c r="U17" s="34"/>
      <c r="V17" s="34"/>
    </row>
    <row r="18" spans="1:22" ht="12.75">
      <c r="A18" s="2" t="s">
        <v>9</v>
      </c>
      <c r="B18">
        <f>4*'indtast f(x)'!B17</f>
        <v>0.8</v>
      </c>
      <c r="R18" s="34"/>
      <c r="S18" s="34">
        <f t="shared" si="1"/>
        <v>-2</v>
      </c>
      <c r="T18" s="34">
        <f t="shared" si="0"/>
        <v>9.399999999999999</v>
      </c>
      <c r="U18" s="34"/>
      <c r="V18" s="34"/>
    </row>
    <row r="19" spans="1:22" ht="12.75">
      <c r="A19" s="2" t="s">
        <v>10</v>
      </c>
      <c r="B19">
        <f>'indtast f(x)'!B18*3</f>
        <v>3</v>
      </c>
      <c r="R19" s="34"/>
      <c r="S19" s="34">
        <f t="shared" si="1"/>
        <v>-1.5</v>
      </c>
      <c r="T19" s="34">
        <f t="shared" si="0"/>
        <v>4.303125</v>
      </c>
      <c r="U19" s="34"/>
      <c r="V19" s="34"/>
    </row>
    <row r="20" spans="1:22" ht="12.75">
      <c r="A20" s="2" t="s">
        <v>11</v>
      </c>
      <c r="B20">
        <f>'indtast f(x)'!B19*2</f>
        <v>-6</v>
      </c>
      <c r="R20" s="34"/>
      <c r="S20" s="34">
        <f t="shared" si="1"/>
        <v>-1</v>
      </c>
      <c r="T20" s="34">
        <f t="shared" si="0"/>
        <v>-0.75</v>
      </c>
      <c r="U20" s="34"/>
      <c r="V20" s="34"/>
    </row>
    <row r="21" spans="1:22" ht="12.75">
      <c r="A21" s="2" t="s">
        <v>12</v>
      </c>
      <c r="B21">
        <f>'indtast f(x)'!B20</f>
        <v>-9</v>
      </c>
      <c r="R21" s="34"/>
      <c r="S21" s="34">
        <f t="shared" si="1"/>
        <v>-0.5</v>
      </c>
      <c r="T21" s="34">
        <f t="shared" si="0"/>
        <v>-5.346875</v>
      </c>
      <c r="U21" s="34"/>
      <c r="V21" s="34"/>
    </row>
    <row r="22" spans="18:22" ht="12.75">
      <c r="R22" s="34"/>
      <c r="S22" s="34">
        <f t="shared" si="1"/>
        <v>0</v>
      </c>
      <c r="T22" s="34">
        <f t="shared" si="0"/>
        <v>-9</v>
      </c>
      <c r="U22" s="34"/>
      <c r="V22" s="34"/>
    </row>
    <row r="23" spans="1:22" ht="12.75">
      <c r="A23" s="16"/>
      <c r="R23" s="34"/>
      <c r="S23" s="34">
        <f t="shared" si="1"/>
        <v>0.5</v>
      </c>
      <c r="T23" s="34">
        <f t="shared" si="0"/>
        <v>-11.146875</v>
      </c>
      <c r="U23" s="34"/>
      <c r="V23" s="34"/>
    </row>
    <row r="24" spans="18:22" ht="12.75">
      <c r="R24" s="34"/>
      <c r="S24" s="34">
        <f t="shared" si="1"/>
        <v>1</v>
      </c>
      <c r="T24" s="34">
        <f t="shared" si="0"/>
        <v>-11.15</v>
      </c>
      <c r="U24" s="34"/>
      <c r="V24" s="34"/>
    </row>
    <row r="25" spans="18:22" ht="12.75">
      <c r="R25" s="34"/>
      <c r="S25" s="34">
        <f t="shared" si="1"/>
        <v>1.5</v>
      </c>
      <c r="T25" s="34">
        <f t="shared" si="0"/>
        <v>-8.296875</v>
      </c>
      <c r="U25" s="34"/>
      <c r="V25" s="34"/>
    </row>
    <row r="26" spans="18:22" ht="12.75">
      <c r="R26" s="34"/>
      <c r="S26" s="34">
        <f t="shared" si="1"/>
        <v>2</v>
      </c>
      <c r="T26" s="34">
        <f t="shared" si="0"/>
        <v>-1.8000000000000007</v>
      </c>
      <c r="U26" s="34"/>
      <c r="V26" s="34"/>
    </row>
    <row r="27" spans="18:22" ht="12.75">
      <c r="R27" s="34"/>
      <c r="S27" s="34">
        <f t="shared" si="1"/>
        <v>2.5</v>
      </c>
      <c r="T27" s="34">
        <f t="shared" si="0"/>
        <v>9.203125</v>
      </c>
      <c r="U27" s="34"/>
      <c r="V27" s="34"/>
    </row>
    <row r="28" spans="18:22" ht="12.75">
      <c r="R28" s="34"/>
      <c r="S28" s="34">
        <f t="shared" si="1"/>
        <v>3</v>
      </c>
      <c r="T28" s="34">
        <f t="shared" si="0"/>
        <v>25.650000000000006</v>
      </c>
      <c r="U28" s="34"/>
      <c r="V28" s="34"/>
    </row>
    <row r="29" spans="18:22" ht="12.75">
      <c r="R29" s="34"/>
      <c r="S29" s="34">
        <f t="shared" si="1"/>
        <v>3.5</v>
      </c>
      <c r="T29" s="34">
        <f t="shared" si="0"/>
        <v>48.55312500000001</v>
      </c>
      <c r="U29" s="34"/>
      <c r="V29" s="34"/>
    </row>
    <row r="30" spans="18:22" ht="12.75">
      <c r="R30" s="34"/>
      <c r="S30" s="34">
        <f t="shared" si="1"/>
        <v>4</v>
      </c>
      <c r="T30" s="34">
        <f t="shared" si="0"/>
        <v>79</v>
      </c>
      <c r="U30" s="34"/>
      <c r="V30" s="34"/>
    </row>
    <row r="31" spans="18:22" ht="12.75">
      <c r="R31" s="34"/>
      <c r="S31" s="34">
        <f t="shared" si="1"/>
        <v>4.5</v>
      </c>
      <c r="T31" s="34">
        <f t="shared" si="0"/>
        <v>118.15312499999999</v>
      </c>
      <c r="U31" s="34"/>
      <c r="V31" s="34"/>
    </row>
    <row r="32" spans="18:22" ht="12.75">
      <c r="R32" s="34"/>
      <c r="S32" s="34">
        <f t="shared" si="1"/>
        <v>5</v>
      </c>
      <c r="T32" s="34">
        <f t="shared" si="0"/>
        <v>167.25</v>
      </c>
      <c r="U32" s="34"/>
      <c r="V32" s="34"/>
    </row>
    <row r="33" spans="18:22" ht="12.75">
      <c r="R33" s="34"/>
      <c r="S33" s="34"/>
      <c r="T33" s="34"/>
      <c r="U33" s="34"/>
      <c r="V33" s="34"/>
    </row>
    <row r="34" spans="18:22" ht="12.75">
      <c r="R34" s="34"/>
      <c r="S34" s="34"/>
      <c r="T34" s="34"/>
      <c r="U34" s="34"/>
      <c r="V34" s="34"/>
    </row>
    <row r="35" spans="2:22" ht="12.75">
      <c r="B35" s="17"/>
      <c r="R35" s="34"/>
      <c r="S35" s="34"/>
      <c r="T35" s="34"/>
      <c r="U35" s="34"/>
      <c r="V35" s="34"/>
    </row>
    <row r="36" spans="18:22" ht="12.75">
      <c r="R36" s="34"/>
      <c r="S36" s="34"/>
      <c r="T36" s="34"/>
      <c r="U36" s="34"/>
      <c r="V36" s="34"/>
    </row>
    <row r="37" spans="18:22" ht="12.75">
      <c r="R37" s="34"/>
      <c r="S37" s="34"/>
      <c r="T37" s="34"/>
      <c r="U37" s="34"/>
      <c r="V37" s="34"/>
    </row>
    <row r="38" spans="18:22" ht="12.75">
      <c r="R38" s="34"/>
      <c r="S38" s="34"/>
      <c r="T38" s="34"/>
      <c r="U38" s="34"/>
      <c r="V38" s="34"/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 Gunge</dc:creator>
  <cp:keywords/>
  <dc:description/>
  <cp:lastModifiedBy>janan</cp:lastModifiedBy>
  <cp:lastPrinted>1999-09-08T08:25:13Z</cp:lastPrinted>
  <dcterms:created xsi:type="dcterms:W3CDTF">1999-09-08T04:13:17Z</dcterms:created>
  <dcterms:modified xsi:type="dcterms:W3CDTF">2018-10-27T22:04:38Z</dcterms:modified>
  <cp:category/>
  <cp:version/>
  <cp:contentType/>
  <cp:contentStatus/>
</cp:coreProperties>
</file>